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95" yWindow="75" windowWidth="1080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H19"/>
  <c r="F19"/>
  <c r="D19"/>
  <c r="M18"/>
  <c r="L18"/>
  <c r="K18" s="1"/>
  <c r="B18"/>
  <c r="A18"/>
  <c r="M17"/>
  <c r="L17"/>
  <c r="K17" s="1"/>
  <c r="B17"/>
  <c r="A17"/>
  <c r="M16"/>
  <c r="L16"/>
  <c r="K16" s="1"/>
  <c r="B16"/>
  <c r="A16"/>
  <c r="M15"/>
  <c r="L15"/>
  <c r="K15" s="1"/>
  <c r="B15"/>
  <c r="A15"/>
  <c r="M14"/>
  <c r="L14"/>
  <c r="K14" s="1"/>
  <c r="B14"/>
  <c r="A14"/>
  <c r="M13"/>
  <c r="L13"/>
  <c r="K13" s="1"/>
  <c r="B13"/>
  <c r="A13"/>
  <c r="M12"/>
  <c r="L12"/>
  <c r="K12" s="1"/>
  <c r="B12"/>
  <c r="A12"/>
  <c r="M11"/>
  <c r="L11"/>
  <c r="K11" s="1"/>
  <c r="B11"/>
  <c r="A11"/>
  <c r="M10"/>
  <c r="L10"/>
  <c r="K10" s="1"/>
  <c r="B10"/>
  <c r="A10"/>
  <c r="M9"/>
  <c r="L9"/>
  <c r="I9" s="1"/>
  <c r="B9"/>
  <c r="A9"/>
  <c r="E13" l="1"/>
  <c r="E17"/>
  <c r="E14"/>
  <c r="E18"/>
  <c r="E10"/>
  <c r="I13"/>
  <c r="E15"/>
  <c r="I17"/>
  <c r="E11"/>
  <c r="M19"/>
  <c r="E9"/>
  <c r="I11"/>
  <c r="E12"/>
  <c r="I15"/>
  <c r="E16"/>
  <c r="L19"/>
  <c r="L20" s="1"/>
  <c r="I10"/>
  <c r="I12"/>
  <c r="I14"/>
  <c r="I16"/>
  <c r="I18"/>
  <c r="N19"/>
  <c r="N9"/>
  <c r="N10"/>
  <c r="N11"/>
  <c r="N12"/>
  <c r="N13"/>
  <c r="N14"/>
  <c r="N15"/>
  <c r="N16"/>
  <c r="N17"/>
  <c r="N18"/>
  <c r="G9"/>
  <c r="K9"/>
  <c r="G10"/>
  <c r="G11"/>
  <c r="G12"/>
  <c r="G13"/>
  <c r="G14"/>
  <c r="G15"/>
  <c r="G16"/>
  <c r="G17"/>
  <c r="G18"/>
  <c r="G19" l="1"/>
  <c r="K19"/>
  <c r="E19"/>
  <c r="I19"/>
</calcChain>
</file>

<file path=xl/sharedStrings.xml><?xml version="1.0" encoding="utf-8"?>
<sst xmlns="http://schemas.openxmlformats.org/spreadsheetml/2006/main" count="26" uniqueCount="17">
  <si>
    <t>NO</t>
  </si>
  <si>
    <t>KABUPATEN</t>
  </si>
  <si>
    <t>PUSKESMAS</t>
  </si>
  <si>
    <t xml:space="preserve">STRATA POSYANDU </t>
  </si>
  <si>
    <t>POSYANDU AKTIF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</si>
  <si>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</si>
  <si>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</si>
  <si>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</si>
  <si>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</si>
  <si>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</si>
  <si>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</si>
  <si>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</si>
  <si>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</si>
  <si>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>PROVINSI NUSA TENGGARA BARAT</t>
  </si>
  <si>
    <t>Sumber: Dinas Kesehatan Provinsi NTB</t>
  </si>
  <si>
    <t>JUMLAH POSYANDU MENURUT STRATA DAN KABUPATEN/KOTA</t>
  </si>
  <si>
    <t>TAHUN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</si>
</sst>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/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5" xfId="0" applyFont="1" applyBorder="1"/>
    <xf numFmtId="2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" xfId="0" applyFont="1" applyBorder="1"/>
    <xf numFmtId="0" fontId="4" fillId="0" borderId="17" xfId="0" applyFont="1" applyBorder="1"/>
    <xf numFmtId="1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>
        <row r="10">
          <cell r="F10">
            <v>512840.99999999988</v>
          </cell>
        </row>
      </sheetData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>
      <selection activeCell="E15" sqref="E15"/>
    </sheetView>
  </sheetViews>
  <sheetFormatPr defaultRowHeight="15"/>
  <cols>
    <col min="1" max="1" width="9.140625" style="2"/>
    <col min="2" max="2" width="20.5703125" style="2" customWidth="1"/>
    <col min="3" max="14" width="15.7109375" style="2" customWidth="1"/>
    <col min="15" max="16384" width="9.140625" style="2"/>
  </cols>
  <sheetData>
    <row r="1" spans="1:26" ht="2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5" customFormat="1" ht="15.75">
      <c r="A5" s="44" t="s">
        <v>0</v>
      </c>
      <c r="B5" s="44" t="s">
        <v>1</v>
      </c>
      <c r="C5" s="44" t="s">
        <v>2</v>
      </c>
      <c r="D5" s="52" t="s">
        <v>3</v>
      </c>
      <c r="E5" s="53"/>
      <c r="F5" s="53"/>
      <c r="G5" s="53"/>
      <c r="H5" s="53"/>
      <c r="I5" s="53"/>
      <c r="J5" s="53"/>
      <c r="K5" s="53"/>
      <c r="L5" s="44" t="s">
        <v>9</v>
      </c>
      <c r="M5" s="47" t="s">
        <v>4</v>
      </c>
      <c r="N5" s="48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15.75">
      <c r="A6" s="45"/>
      <c r="B6" s="45"/>
      <c r="C6" s="45"/>
      <c r="D6" s="54" t="s">
        <v>5</v>
      </c>
      <c r="E6" s="55"/>
      <c r="F6" s="54" t="s">
        <v>6</v>
      </c>
      <c r="G6" s="55"/>
      <c r="H6" s="54" t="s">
        <v>7</v>
      </c>
      <c r="I6" s="55"/>
      <c r="J6" s="54" t="s">
        <v>8</v>
      </c>
      <c r="K6" s="56"/>
      <c r="L6" s="45"/>
      <c r="M6" s="49"/>
      <c r="N6" s="5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15.75">
      <c r="A7" s="46"/>
      <c r="B7" s="46"/>
      <c r="C7" s="46"/>
      <c r="D7" s="36" t="s">
        <v>9</v>
      </c>
      <c r="E7" s="36" t="s">
        <v>10</v>
      </c>
      <c r="F7" s="37" t="s">
        <v>9</v>
      </c>
      <c r="G7" s="36" t="s">
        <v>10</v>
      </c>
      <c r="H7" s="37" t="s">
        <v>9</v>
      </c>
      <c r="I7" s="36" t="s">
        <v>10</v>
      </c>
      <c r="J7" s="37" t="s">
        <v>9</v>
      </c>
      <c r="K7" s="38" t="s">
        <v>10</v>
      </c>
      <c r="L7" s="46"/>
      <c r="M7" s="37" t="s">
        <v>9</v>
      </c>
      <c r="N7" s="36" t="s">
        <v>10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>
        <f>'[1]4KIA'!A12</f>
        <v>1</v>
      </c>
      <c r="B9" s="9" t="str">
        <f>'[1]4KIA'!B12</f>
        <v xml:space="preserve"> Lombok Barat</v>
      </c>
      <c r="C9" s="39">
        <v>17</v>
      </c>
      <c r="D9" s="39">
        <v>19</v>
      </c>
      <c r="E9" s="10">
        <f t="shared" ref="E9:E18" si="0">D9/$L9*100</f>
        <v>2.1889400921658986</v>
      </c>
      <c r="F9" s="39">
        <v>175</v>
      </c>
      <c r="G9" s="10">
        <f t="shared" ref="G9:G18" si="1">F9/$L9*100</f>
        <v>20.161290322580644</v>
      </c>
      <c r="H9" s="39">
        <v>618</v>
      </c>
      <c r="I9" s="10">
        <f t="shared" ref="I9:I18" si="2">H9/$L9*100</f>
        <v>71.198156682027644</v>
      </c>
      <c r="J9" s="39">
        <v>56</v>
      </c>
      <c r="K9" s="10">
        <f t="shared" ref="K9:K18" si="3">J9/$L9*100</f>
        <v>6.4516129032258061</v>
      </c>
      <c r="L9" s="39">
        <f t="shared" ref="L9:L18" si="4">SUM(D9,F9,H9,J9)</f>
        <v>868</v>
      </c>
      <c r="M9" s="39">
        <f t="shared" ref="M9:M18" si="5">SUM(H9,J9)</f>
        <v>674</v>
      </c>
      <c r="N9" s="10">
        <f t="shared" ref="N9:N19" si="6">M9/L9*100</f>
        <v>77.649769585253452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">
        <f>'[1]4KIA'!A13</f>
        <v>2</v>
      </c>
      <c r="B10" s="12" t="str">
        <f>'[1]4KIA'!B13</f>
        <v xml:space="preserve"> Lombok Tengah</v>
      </c>
      <c r="C10" s="40">
        <v>25</v>
      </c>
      <c r="D10" s="40">
        <v>563</v>
      </c>
      <c r="E10" s="13">
        <f t="shared" si="0"/>
        <v>34.817563388991964</v>
      </c>
      <c r="F10" s="40">
        <v>707</v>
      </c>
      <c r="G10" s="13">
        <f t="shared" si="1"/>
        <v>43.722943722943725</v>
      </c>
      <c r="H10" s="40">
        <v>325</v>
      </c>
      <c r="I10" s="13">
        <f t="shared" si="2"/>
        <v>20.098948670377244</v>
      </c>
      <c r="J10" s="40">
        <v>22</v>
      </c>
      <c r="K10" s="13">
        <f t="shared" si="3"/>
        <v>1.3605442176870748</v>
      </c>
      <c r="L10" s="40">
        <f t="shared" si="4"/>
        <v>1617</v>
      </c>
      <c r="M10" s="40">
        <f t="shared" si="5"/>
        <v>347</v>
      </c>
      <c r="N10" s="13">
        <f t="shared" si="6"/>
        <v>21.459492888064315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">
        <f>'[1]4KIA'!A14</f>
        <v>3</v>
      </c>
      <c r="B11" s="12" t="str">
        <f>'[1]4KIA'!B14</f>
        <v xml:space="preserve"> Lombok Timur</v>
      </c>
      <c r="C11" s="40">
        <v>29</v>
      </c>
      <c r="D11" s="40">
        <v>217</v>
      </c>
      <c r="E11" s="13">
        <f t="shared" si="0"/>
        <v>12.757201646090536</v>
      </c>
      <c r="F11" s="40">
        <v>803</v>
      </c>
      <c r="G11" s="13">
        <f t="shared" si="1"/>
        <v>47.207524985302761</v>
      </c>
      <c r="H11" s="40">
        <v>588</v>
      </c>
      <c r="I11" s="13">
        <f t="shared" si="2"/>
        <v>34.567901234567898</v>
      </c>
      <c r="J11" s="40">
        <v>93</v>
      </c>
      <c r="K11" s="13">
        <f t="shared" si="3"/>
        <v>5.4673721340388006</v>
      </c>
      <c r="L11" s="40">
        <f t="shared" si="4"/>
        <v>1701</v>
      </c>
      <c r="M11" s="40">
        <f t="shared" si="5"/>
        <v>681</v>
      </c>
      <c r="N11" s="13">
        <f t="shared" si="6"/>
        <v>40.035273368606703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">
        <f>'[1]4KIA'!A15</f>
        <v>4</v>
      </c>
      <c r="B12" s="12" t="str">
        <f>'[1]4KIA'!B15</f>
        <v xml:space="preserve"> Sumbawa</v>
      </c>
      <c r="C12" s="40">
        <v>25</v>
      </c>
      <c r="D12" s="40">
        <v>50</v>
      </c>
      <c r="E12" s="13">
        <f t="shared" si="0"/>
        <v>7.042253521126761</v>
      </c>
      <c r="F12" s="40">
        <v>338</v>
      </c>
      <c r="G12" s="13">
        <f t="shared" si="1"/>
        <v>47.605633802816897</v>
      </c>
      <c r="H12" s="40">
        <v>278</v>
      </c>
      <c r="I12" s="13">
        <f t="shared" si="2"/>
        <v>39.154929577464785</v>
      </c>
      <c r="J12" s="40">
        <v>44</v>
      </c>
      <c r="K12" s="13">
        <f t="shared" si="3"/>
        <v>6.197183098591549</v>
      </c>
      <c r="L12" s="40">
        <f t="shared" si="4"/>
        <v>710</v>
      </c>
      <c r="M12" s="40">
        <f t="shared" si="5"/>
        <v>322</v>
      </c>
      <c r="N12" s="13">
        <f t="shared" si="6"/>
        <v>45.352112676056336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">
        <f>'[1]4KIA'!A16</f>
        <v>5</v>
      </c>
      <c r="B13" s="12" t="str">
        <f>'[1]4KIA'!B16</f>
        <v xml:space="preserve"> Dompu</v>
      </c>
      <c r="C13" s="40">
        <v>9</v>
      </c>
      <c r="D13" s="40">
        <v>20</v>
      </c>
      <c r="E13" s="13">
        <f t="shared" si="0"/>
        <v>4.9875311720698257</v>
      </c>
      <c r="F13" s="40">
        <v>84</v>
      </c>
      <c r="G13" s="13">
        <f t="shared" si="1"/>
        <v>20.947630922693268</v>
      </c>
      <c r="H13" s="40">
        <v>292</v>
      </c>
      <c r="I13" s="13">
        <f t="shared" si="2"/>
        <v>72.817955112219451</v>
      </c>
      <c r="J13" s="40">
        <v>5</v>
      </c>
      <c r="K13" s="13">
        <f t="shared" si="3"/>
        <v>1.2468827930174564</v>
      </c>
      <c r="L13" s="40">
        <f t="shared" si="4"/>
        <v>401</v>
      </c>
      <c r="M13" s="40">
        <f t="shared" si="5"/>
        <v>297</v>
      </c>
      <c r="N13" s="13">
        <f t="shared" si="6"/>
        <v>74.064837905236914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">
        <f>'[1]4KIA'!A17</f>
        <v>6</v>
      </c>
      <c r="B14" s="12" t="str">
        <f>'[1]4KIA'!B17</f>
        <v xml:space="preserve"> Bima</v>
      </c>
      <c r="C14" s="40">
        <v>20</v>
      </c>
      <c r="D14" s="40">
        <v>36</v>
      </c>
      <c r="E14" s="13">
        <f t="shared" si="0"/>
        <v>6.0402684563758395</v>
      </c>
      <c r="F14" s="40">
        <v>234</v>
      </c>
      <c r="G14" s="13">
        <f t="shared" si="1"/>
        <v>39.261744966442954</v>
      </c>
      <c r="H14" s="40">
        <v>304</v>
      </c>
      <c r="I14" s="13">
        <f t="shared" si="2"/>
        <v>51.006711409395976</v>
      </c>
      <c r="J14" s="40">
        <v>22</v>
      </c>
      <c r="K14" s="13">
        <f t="shared" si="3"/>
        <v>3.6912751677852351</v>
      </c>
      <c r="L14" s="40">
        <f t="shared" si="4"/>
        <v>596</v>
      </c>
      <c r="M14" s="40">
        <f t="shared" si="5"/>
        <v>326</v>
      </c>
      <c r="N14" s="13">
        <f t="shared" si="6"/>
        <v>54.697986577181211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">
        <f>'[1]4KIA'!A18</f>
        <v>7</v>
      </c>
      <c r="B15" s="12" t="str">
        <f>'[1]4KIA'!B18</f>
        <v xml:space="preserve"> Sumbawa Barat</v>
      </c>
      <c r="C15" s="40">
        <v>9</v>
      </c>
      <c r="D15" s="40">
        <v>13</v>
      </c>
      <c r="E15" s="13">
        <f t="shared" si="0"/>
        <v>6.132075471698113</v>
      </c>
      <c r="F15" s="40">
        <v>67</v>
      </c>
      <c r="G15" s="13">
        <f t="shared" si="1"/>
        <v>31.60377358490566</v>
      </c>
      <c r="H15" s="40">
        <v>116</v>
      </c>
      <c r="I15" s="13">
        <f t="shared" si="2"/>
        <v>54.716981132075468</v>
      </c>
      <c r="J15" s="40">
        <v>16</v>
      </c>
      <c r="K15" s="13">
        <f t="shared" si="3"/>
        <v>7.5471698113207548</v>
      </c>
      <c r="L15" s="40">
        <f t="shared" si="4"/>
        <v>212</v>
      </c>
      <c r="M15" s="40">
        <f t="shared" si="5"/>
        <v>132</v>
      </c>
      <c r="N15" s="13">
        <f t="shared" si="6"/>
        <v>62.264150943396224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">
        <f>'[1]4KIA'!A19</f>
        <v>8</v>
      </c>
      <c r="B16" s="12" t="str">
        <f>'[1]4KIA'!B19</f>
        <v xml:space="preserve"> Lombok Utara</v>
      </c>
      <c r="C16" s="40">
        <v>8</v>
      </c>
      <c r="D16" s="40">
        <v>4</v>
      </c>
      <c r="E16" s="13">
        <f t="shared" si="0"/>
        <v>1.0282776349614395</v>
      </c>
      <c r="F16" s="40">
        <v>225</v>
      </c>
      <c r="G16" s="13">
        <f t="shared" si="1"/>
        <v>57.840616966580981</v>
      </c>
      <c r="H16" s="40">
        <v>160</v>
      </c>
      <c r="I16" s="13">
        <f t="shared" si="2"/>
        <v>41.131105398457585</v>
      </c>
      <c r="J16" s="40">
        <v>0</v>
      </c>
      <c r="K16" s="13">
        <f t="shared" si="3"/>
        <v>0</v>
      </c>
      <c r="L16" s="40">
        <f t="shared" si="4"/>
        <v>389</v>
      </c>
      <c r="M16" s="40">
        <f t="shared" si="5"/>
        <v>160</v>
      </c>
      <c r="N16" s="13">
        <f t="shared" si="6"/>
        <v>41.131105398457585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4">
        <f>'[1]4KIA'!A20</f>
        <v>9</v>
      </c>
      <c r="B17" s="15" t="str">
        <f>'[1]4KIA'!B20</f>
        <v xml:space="preserve"> Kota Mataram</v>
      </c>
      <c r="C17" s="41">
        <v>11</v>
      </c>
      <c r="D17" s="41">
        <v>29</v>
      </c>
      <c r="E17" s="16">
        <f t="shared" si="0"/>
        <v>8.3094555873925504</v>
      </c>
      <c r="F17" s="41">
        <v>106</v>
      </c>
      <c r="G17" s="16">
        <f t="shared" si="1"/>
        <v>30.372492836676219</v>
      </c>
      <c r="H17" s="41">
        <v>140</v>
      </c>
      <c r="I17" s="16">
        <f t="shared" si="2"/>
        <v>40.114613180515754</v>
      </c>
      <c r="J17" s="41">
        <v>74</v>
      </c>
      <c r="K17" s="16">
        <f t="shared" si="3"/>
        <v>21.203438395415471</v>
      </c>
      <c r="L17" s="41">
        <f t="shared" si="4"/>
        <v>349</v>
      </c>
      <c r="M17" s="41">
        <f t="shared" si="5"/>
        <v>214</v>
      </c>
      <c r="N17" s="16">
        <f t="shared" si="6"/>
        <v>61.318051575931229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8">
        <f>'[1]4KIA'!A21</f>
        <v>10</v>
      </c>
      <c r="B18" s="19" t="str">
        <f>'[1]4KIA'!B21</f>
        <v xml:space="preserve"> Kota Bima</v>
      </c>
      <c r="C18" s="42">
        <v>5</v>
      </c>
      <c r="D18" s="42">
        <v>23</v>
      </c>
      <c r="E18" s="20">
        <f t="shared" si="0"/>
        <v>14.110429447852759</v>
      </c>
      <c r="F18" s="42">
        <v>96</v>
      </c>
      <c r="G18" s="20">
        <f t="shared" si="1"/>
        <v>58.895705521472394</v>
      </c>
      <c r="H18" s="42">
        <v>42</v>
      </c>
      <c r="I18" s="20">
        <f t="shared" si="2"/>
        <v>25.766871165644172</v>
      </c>
      <c r="J18" s="42">
        <v>2</v>
      </c>
      <c r="K18" s="20">
        <f t="shared" si="3"/>
        <v>1.2269938650306749</v>
      </c>
      <c r="L18" s="42">
        <f t="shared" si="4"/>
        <v>163</v>
      </c>
      <c r="M18" s="42">
        <f t="shared" si="5"/>
        <v>44</v>
      </c>
      <c r="N18" s="20">
        <f t="shared" si="6"/>
        <v>26.993865030674847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" t="s">
        <v>11</v>
      </c>
      <c r="B19" s="22"/>
      <c r="C19" s="5"/>
      <c r="D19" s="43">
        <f>SUM(D9:D18)</f>
        <v>974</v>
      </c>
      <c r="E19" s="23">
        <f>D19/$L$19*100</f>
        <v>13.90236939765915</v>
      </c>
      <c r="F19" s="43">
        <f>SUM(F9:F18)</f>
        <v>2835</v>
      </c>
      <c r="G19" s="23">
        <f>F19/$L$19*100</f>
        <v>40.465315443905226</v>
      </c>
      <c r="H19" s="43">
        <f>SUM(H9:H18)</f>
        <v>2863</v>
      </c>
      <c r="I19" s="23">
        <f>H19/$L$19*100</f>
        <v>40.864972880388237</v>
      </c>
      <c r="J19" s="43">
        <f>SUM(J9:J18)</f>
        <v>334</v>
      </c>
      <c r="K19" s="23">
        <f>J19/$L$19*100</f>
        <v>4.767342278047388</v>
      </c>
      <c r="L19" s="43">
        <f t="shared" ref="L19:M19" si="7">SUM(L9:L18)</f>
        <v>7006</v>
      </c>
      <c r="M19" s="43">
        <f t="shared" si="7"/>
        <v>3197</v>
      </c>
      <c r="N19" s="23">
        <f t="shared" si="6"/>
        <v>45.632315158435624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24" t="s">
        <v>12</v>
      </c>
      <c r="B20" s="25"/>
      <c r="C20" s="26"/>
      <c r="D20" s="27"/>
      <c r="E20" s="28"/>
      <c r="F20" s="29"/>
      <c r="G20" s="28"/>
      <c r="H20" s="29"/>
      <c r="I20" s="28"/>
      <c r="J20" s="29"/>
      <c r="K20" s="30"/>
      <c r="L20" s="31">
        <f>L19/'[1]2BPS'!F10*100</f>
        <v>1.366115423688824</v>
      </c>
      <c r="M20" s="27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2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3">
    <mergeCell ref="L5:L7"/>
    <mergeCell ref="M5:N6"/>
    <mergeCell ref="A1:N1"/>
    <mergeCell ref="A2:N2"/>
    <mergeCell ref="A3:N3"/>
    <mergeCell ref="D5:K5"/>
    <mergeCell ref="D6:E6"/>
    <mergeCell ref="F6:G6"/>
    <mergeCell ref="H6:I6"/>
    <mergeCell ref="J6:K6"/>
    <mergeCell ref="C5:C7"/>
    <mergeCell ref="A5:A7"/>
    <mergeCell ref="B5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2019-03-09T09:04:29Z</dcterms:created>
  <dcterms:modified xsi:type="dcterms:W3CDTF">2019-03-09T09:34:15Z</dcterms:modified>
</cp:coreProperties>
</file>