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9" i="1"/>
  <c r="H19"/>
  <c r="F19"/>
  <c r="D19"/>
  <c r="M18"/>
  <c r="L18"/>
  <c r="K18" s="1"/>
  <c r="E18"/>
  <c r="C18"/>
  <c r="B18"/>
  <c r="A18"/>
  <c r="M17"/>
  <c r="L17"/>
  <c r="K17" s="1"/>
  <c r="I17"/>
  <c r="E17"/>
  <c r="C17"/>
  <c r="B17"/>
  <c r="A17"/>
  <c r="M16"/>
  <c r="L16"/>
  <c r="K16" s="1"/>
  <c r="C16"/>
  <c r="B16"/>
  <c r="A16"/>
  <c r="M15"/>
  <c r="L15"/>
  <c r="K15" s="1"/>
  <c r="E15"/>
  <c r="C15"/>
  <c r="B15"/>
  <c r="A15"/>
  <c r="M14"/>
  <c r="L14"/>
  <c r="K14" s="1"/>
  <c r="E14"/>
  <c r="C14"/>
  <c r="B14"/>
  <c r="A14"/>
  <c r="M13"/>
  <c r="L13"/>
  <c r="K13" s="1"/>
  <c r="I13"/>
  <c r="E13"/>
  <c r="C13"/>
  <c r="B13"/>
  <c r="A13"/>
  <c r="M12"/>
  <c r="L12"/>
  <c r="K12" s="1"/>
  <c r="C12"/>
  <c r="B12"/>
  <c r="A12"/>
  <c r="M11"/>
  <c r="L11"/>
  <c r="K11" s="1"/>
  <c r="E11"/>
  <c r="C11"/>
  <c r="B11"/>
  <c r="A11"/>
  <c r="M10"/>
  <c r="L10"/>
  <c r="K10" s="1"/>
  <c r="E10"/>
  <c r="C10"/>
  <c r="B10"/>
  <c r="A10"/>
  <c r="M9"/>
  <c r="M19" s="1"/>
  <c r="L9"/>
  <c r="I9"/>
  <c r="E9"/>
  <c r="C9"/>
  <c r="B9"/>
  <c r="A9"/>
  <c r="I11" l="1"/>
  <c r="E12"/>
  <c r="I15"/>
  <c r="E16"/>
  <c r="L19"/>
  <c r="L20" s="1"/>
  <c r="I10"/>
  <c r="I12"/>
  <c r="I14"/>
  <c r="I16"/>
  <c r="I18"/>
  <c r="N19"/>
  <c r="K19"/>
  <c r="G19"/>
  <c r="N9"/>
  <c r="N10"/>
  <c r="N11"/>
  <c r="N12"/>
  <c r="N13"/>
  <c r="N14"/>
  <c r="N15"/>
  <c r="N16"/>
  <c r="N17"/>
  <c r="N18"/>
  <c r="G9"/>
  <c r="K9"/>
  <c r="G10"/>
  <c r="G11"/>
  <c r="G12"/>
  <c r="G13"/>
  <c r="G14"/>
  <c r="G15"/>
  <c r="G16"/>
  <c r="G17"/>
  <c r="G18"/>
  <c r="E19" l="1"/>
  <c r="I19"/>
</calcChain>
</file>

<file path=xl/sharedStrings.xml><?xml version="1.0" encoding="utf-8"?>
<sst xmlns="http://schemas.openxmlformats.org/spreadsheetml/2006/main" count="26" uniqueCount="17">
  <si>
    <t>NO</t>
  </si>
  <si>
    <t>KABUPATEN</t>
  </si>
  <si>
    <t>PUSKESMAS</t>
  </si>
  <si>
    <t xml:space="preserve">STRATA POSYANDU </t>
  </si>
  <si>
    <t>POSYANDU AKTIF</t>
  </si>
  <si>
    <t>PRATAMA</t>
  </si>
  <si>
    <t>MADYA</t>
  </si>
  <si>
    <t>PURNAMA</t>
  </si>
  <si>
    <t>MANDIRI</t>
  </si>
  <si>
    <t>JUMLAH</t>
  </si>
  <si>
    <t>%</t>
  </si>
  <si>
    <t>JUMLAH (KAB/KOTA)</t>
  </si>
  <si>
    <t>RASIO POSYANDU PER 100 BALITA</t>
  </si>
  <si>
    <t>PROVINSI NUSA TENGGARA BARAT</t>
  </si>
  <si>
    <t>TAHUN 2017</t>
  </si>
  <si>
    <t>Sumber: Dinas Kesehatan Provinsi NTB</t>
  </si>
  <si>
    <t>JUMLAH POSYANDU MENURUT STRATA DAN KABUPATEN/KOTA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</si>
</sst>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5" xfId="0" applyFont="1" applyBorder="1"/>
    <xf numFmtId="1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" xfId="0" applyFont="1" applyBorder="1"/>
    <xf numFmtId="0" fontId="3" fillId="0" borderId="17" xfId="0" applyFont="1" applyBorder="1"/>
    <xf numFmtId="1" fontId="2" fillId="2" borderId="18" xfId="0" applyNumberFormat="1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vertical="center"/>
    </xf>
    <xf numFmtId="1" fontId="2" fillId="2" borderId="19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/>
      <sheetData sheetId="2">
        <row r="10">
          <cell r="F10">
            <v>512840.99999999988</v>
          </cell>
        </row>
      </sheetData>
      <sheetData sheetId="3"/>
      <sheetData sheetId="4">
        <row r="12">
          <cell r="A12">
            <v>1</v>
          </cell>
          <cell r="B12" t="str">
            <v xml:space="preserve"> Lombok Barat</v>
          </cell>
          <cell r="C12">
            <v>17</v>
          </cell>
        </row>
        <row r="13">
          <cell r="A13">
            <v>2</v>
          </cell>
          <cell r="B13" t="str">
            <v xml:space="preserve"> Lombok Tengah</v>
          </cell>
          <cell r="C13">
            <v>28</v>
          </cell>
        </row>
        <row r="14">
          <cell r="A14">
            <v>3</v>
          </cell>
          <cell r="B14" t="str">
            <v xml:space="preserve"> Lombok Timur</v>
          </cell>
          <cell r="C14">
            <v>31</v>
          </cell>
        </row>
        <row r="15">
          <cell r="A15">
            <v>4</v>
          </cell>
          <cell r="B15" t="str">
            <v xml:space="preserve"> Sumbawa</v>
          </cell>
          <cell r="C15">
            <v>25</v>
          </cell>
        </row>
        <row r="16">
          <cell r="A16">
            <v>5</v>
          </cell>
          <cell r="B16" t="str">
            <v xml:space="preserve"> Dompu</v>
          </cell>
          <cell r="C16">
            <v>9</v>
          </cell>
        </row>
        <row r="17">
          <cell r="A17">
            <v>6</v>
          </cell>
          <cell r="B17" t="str">
            <v xml:space="preserve"> Bima</v>
          </cell>
          <cell r="C17">
            <v>21</v>
          </cell>
        </row>
        <row r="18">
          <cell r="A18">
            <v>7</v>
          </cell>
          <cell r="B18" t="str">
            <v xml:space="preserve"> Sumbawa Barat</v>
          </cell>
          <cell r="C18">
            <v>9</v>
          </cell>
        </row>
        <row r="19">
          <cell r="A19">
            <v>8</v>
          </cell>
          <cell r="B19" t="str">
            <v xml:space="preserve"> Lombok Utara</v>
          </cell>
          <cell r="C19">
            <v>8</v>
          </cell>
        </row>
        <row r="20">
          <cell r="A20">
            <v>9</v>
          </cell>
          <cell r="B20" t="str">
            <v xml:space="preserve"> Kota Mataram</v>
          </cell>
          <cell r="C20">
            <v>11</v>
          </cell>
        </row>
        <row r="21">
          <cell r="A21">
            <v>10</v>
          </cell>
          <cell r="B21" t="str">
            <v xml:space="preserve"> Kota Bima</v>
          </cell>
          <cell r="C21">
            <v>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workbookViewId="0">
      <selection activeCell="D11" sqref="D11"/>
    </sheetView>
  </sheetViews>
  <sheetFormatPr defaultRowHeight="15"/>
  <cols>
    <col min="1" max="1" width="9.140625" style="2"/>
    <col min="2" max="2" width="20.5703125" style="2" customWidth="1"/>
    <col min="3" max="14" width="15.7109375" style="2" customWidth="1"/>
    <col min="15" max="16384" width="9.140625" style="2"/>
  </cols>
  <sheetData>
    <row r="1" spans="1:26" ht="20.2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40" customFormat="1" ht="15.75">
      <c r="A5" s="44" t="s">
        <v>0</v>
      </c>
      <c r="B5" s="44" t="s">
        <v>1</v>
      </c>
      <c r="C5" s="44" t="s">
        <v>2</v>
      </c>
      <c r="D5" s="52" t="s">
        <v>3</v>
      </c>
      <c r="E5" s="53"/>
      <c r="F5" s="53"/>
      <c r="G5" s="53"/>
      <c r="H5" s="53"/>
      <c r="I5" s="53"/>
      <c r="J5" s="53"/>
      <c r="K5" s="53"/>
      <c r="L5" s="44" t="s">
        <v>9</v>
      </c>
      <c r="M5" s="47" t="s">
        <v>4</v>
      </c>
      <c r="N5" s="4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s="40" customFormat="1" ht="15.75">
      <c r="A6" s="45"/>
      <c r="B6" s="45"/>
      <c r="C6" s="45"/>
      <c r="D6" s="54" t="s">
        <v>5</v>
      </c>
      <c r="E6" s="55"/>
      <c r="F6" s="54" t="s">
        <v>6</v>
      </c>
      <c r="G6" s="55"/>
      <c r="H6" s="54" t="s">
        <v>7</v>
      </c>
      <c r="I6" s="55"/>
      <c r="J6" s="54" t="s">
        <v>8</v>
      </c>
      <c r="K6" s="56"/>
      <c r="L6" s="45"/>
      <c r="M6" s="49"/>
      <c r="N6" s="5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s="40" customFormat="1" ht="15.75">
      <c r="A7" s="46"/>
      <c r="B7" s="46"/>
      <c r="C7" s="46"/>
      <c r="D7" s="41" t="s">
        <v>9</v>
      </c>
      <c r="E7" s="41" t="s">
        <v>10</v>
      </c>
      <c r="F7" s="42" t="s">
        <v>9</v>
      </c>
      <c r="G7" s="41" t="s">
        <v>10</v>
      </c>
      <c r="H7" s="42" t="s">
        <v>9</v>
      </c>
      <c r="I7" s="41" t="s">
        <v>10</v>
      </c>
      <c r="J7" s="42" t="s">
        <v>9</v>
      </c>
      <c r="K7" s="43" t="s">
        <v>10</v>
      </c>
      <c r="L7" s="46"/>
      <c r="M7" s="42" t="s">
        <v>9</v>
      </c>
      <c r="N7" s="41" t="s">
        <v>10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">
        <f>'[1]4KIA'!A12</f>
        <v>1</v>
      </c>
      <c r="B9" s="9" t="str">
        <f>'[1]4KIA'!B12</f>
        <v xml:space="preserve"> Lombok Barat</v>
      </c>
      <c r="C9" s="9">
        <f>'[1]4KIA'!C12</f>
        <v>17</v>
      </c>
      <c r="D9" s="9">
        <v>32</v>
      </c>
      <c r="E9" s="10">
        <f t="shared" ref="E9:E18" si="0">D9/$L9*100</f>
        <v>3.5955056179775284</v>
      </c>
      <c r="F9" s="9">
        <v>253</v>
      </c>
      <c r="G9" s="10">
        <f t="shared" ref="G9:G18" si="1">F9/$L9*100</f>
        <v>28.426966292134832</v>
      </c>
      <c r="H9" s="9">
        <v>552</v>
      </c>
      <c r="I9" s="10">
        <f t="shared" ref="I9:I18" si="2">H9/$L9*100</f>
        <v>62.022471910112365</v>
      </c>
      <c r="J9" s="9">
        <v>53</v>
      </c>
      <c r="K9" s="10">
        <f t="shared" ref="K9:K18" si="3">J9/$L9*100</f>
        <v>5.9550561797752808</v>
      </c>
      <c r="L9" s="11">
        <f t="shared" ref="L9:L18" si="4">SUM(D9,F9,H9,J9)</f>
        <v>890</v>
      </c>
      <c r="M9" s="11">
        <f t="shared" ref="M9:M18" si="5">SUM(H9,J9)</f>
        <v>605</v>
      </c>
      <c r="N9" s="10">
        <f t="shared" ref="N9:N19" si="6">M9/L9*100</f>
        <v>67.977528089887642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f>'[1]4KIA'!A13</f>
        <v>2</v>
      </c>
      <c r="B10" s="13" t="str">
        <f>'[1]4KIA'!B13</f>
        <v xml:space="preserve"> Lombok Tengah</v>
      </c>
      <c r="C10" s="13">
        <f>'[1]4KIA'!C13</f>
        <v>28</v>
      </c>
      <c r="D10" s="14">
        <v>310</v>
      </c>
      <c r="E10" s="15">
        <f t="shared" si="0"/>
        <v>18.753781004234725</v>
      </c>
      <c r="F10" s="14">
        <v>871</v>
      </c>
      <c r="G10" s="15">
        <f t="shared" si="1"/>
        <v>52.692075015124018</v>
      </c>
      <c r="H10" s="14">
        <v>446</v>
      </c>
      <c r="I10" s="15">
        <f t="shared" si="2"/>
        <v>26.981246218995764</v>
      </c>
      <c r="J10" s="14">
        <v>26</v>
      </c>
      <c r="K10" s="15">
        <f t="shared" si="3"/>
        <v>1.5728977616454931</v>
      </c>
      <c r="L10" s="14">
        <f t="shared" si="4"/>
        <v>1653</v>
      </c>
      <c r="M10" s="14">
        <f t="shared" si="5"/>
        <v>472</v>
      </c>
      <c r="N10" s="15">
        <f t="shared" si="6"/>
        <v>28.554143980641257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">
        <f>'[1]4KIA'!A14</f>
        <v>3</v>
      </c>
      <c r="B11" s="13" t="str">
        <f>'[1]4KIA'!B14</f>
        <v xml:space="preserve"> Lombok Timur</v>
      </c>
      <c r="C11" s="13">
        <f>'[1]4KIA'!C14</f>
        <v>31</v>
      </c>
      <c r="D11" s="14">
        <v>69</v>
      </c>
      <c r="E11" s="15">
        <f t="shared" si="0"/>
        <v>3.9746543778801846</v>
      </c>
      <c r="F11" s="14">
        <v>664</v>
      </c>
      <c r="G11" s="15">
        <f t="shared" si="1"/>
        <v>38.248847926267281</v>
      </c>
      <c r="H11" s="14">
        <v>867</v>
      </c>
      <c r="I11" s="15">
        <f t="shared" si="2"/>
        <v>49.942396313364057</v>
      </c>
      <c r="J11" s="14">
        <v>136</v>
      </c>
      <c r="K11" s="15">
        <f t="shared" si="3"/>
        <v>7.8341013824884786</v>
      </c>
      <c r="L11" s="14">
        <f t="shared" si="4"/>
        <v>1736</v>
      </c>
      <c r="M11" s="14">
        <f t="shared" si="5"/>
        <v>1003</v>
      </c>
      <c r="N11" s="15">
        <f t="shared" si="6"/>
        <v>57.776497695852534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">
        <f>'[1]4KIA'!A15</f>
        <v>4</v>
      </c>
      <c r="B12" s="13" t="str">
        <f>'[1]4KIA'!B15</f>
        <v xml:space="preserve"> Sumbawa</v>
      </c>
      <c r="C12" s="13">
        <f>'[1]4KIA'!C15</f>
        <v>25</v>
      </c>
      <c r="D12" s="14">
        <v>21</v>
      </c>
      <c r="E12" s="15">
        <f t="shared" si="0"/>
        <v>2.9370629370629371</v>
      </c>
      <c r="F12" s="14">
        <v>188</v>
      </c>
      <c r="G12" s="15">
        <f t="shared" si="1"/>
        <v>26.293706293706293</v>
      </c>
      <c r="H12" s="14">
        <v>417</v>
      </c>
      <c r="I12" s="15">
        <f t="shared" si="2"/>
        <v>58.32167832167832</v>
      </c>
      <c r="J12" s="14">
        <v>89</v>
      </c>
      <c r="K12" s="15">
        <f t="shared" si="3"/>
        <v>12.447552447552447</v>
      </c>
      <c r="L12" s="14">
        <f t="shared" si="4"/>
        <v>715</v>
      </c>
      <c r="M12" s="14">
        <f t="shared" si="5"/>
        <v>506</v>
      </c>
      <c r="N12" s="15">
        <f t="shared" si="6"/>
        <v>70.769230769230774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">
        <f>'[1]4KIA'!A16</f>
        <v>5</v>
      </c>
      <c r="B13" s="13" t="str">
        <f>'[1]4KIA'!B16</f>
        <v xml:space="preserve"> Dompu</v>
      </c>
      <c r="C13" s="13">
        <f>'[1]4KIA'!C16</f>
        <v>9</v>
      </c>
      <c r="D13" s="14">
        <v>10</v>
      </c>
      <c r="E13" s="15">
        <f t="shared" si="0"/>
        <v>2.4096385542168677</v>
      </c>
      <c r="F13" s="14">
        <v>107</v>
      </c>
      <c r="G13" s="15">
        <f t="shared" si="1"/>
        <v>25.783132530120483</v>
      </c>
      <c r="H13" s="14">
        <v>294</v>
      </c>
      <c r="I13" s="15">
        <f t="shared" si="2"/>
        <v>70.843373493975903</v>
      </c>
      <c r="J13" s="14">
        <v>4</v>
      </c>
      <c r="K13" s="15">
        <f t="shared" si="3"/>
        <v>0.96385542168674709</v>
      </c>
      <c r="L13" s="14">
        <f t="shared" si="4"/>
        <v>415</v>
      </c>
      <c r="M13" s="14">
        <f t="shared" si="5"/>
        <v>298</v>
      </c>
      <c r="N13" s="15">
        <f t="shared" si="6"/>
        <v>71.807228915662648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">
        <f>'[1]4KIA'!A17</f>
        <v>6</v>
      </c>
      <c r="B14" s="13" t="str">
        <f>'[1]4KIA'!B17</f>
        <v xml:space="preserve"> Bima</v>
      </c>
      <c r="C14" s="13">
        <f>'[1]4KIA'!C17</f>
        <v>21</v>
      </c>
      <c r="D14" s="13">
        <v>25</v>
      </c>
      <c r="E14" s="15">
        <f t="shared" si="0"/>
        <v>3.9494470774091628</v>
      </c>
      <c r="F14" s="13">
        <v>225</v>
      </c>
      <c r="G14" s="15">
        <f t="shared" si="1"/>
        <v>35.545023696682463</v>
      </c>
      <c r="H14" s="13">
        <v>352</v>
      </c>
      <c r="I14" s="15">
        <f t="shared" si="2"/>
        <v>55.608214849921012</v>
      </c>
      <c r="J14" s="13">
        <v>31</v>
      </c>
      <c r="K14" s="15">
        <f t="shared" si="3"/>
        <v>4.8973143759873619</v>
      </c>
      <c r="L14" s="14">
        <f t="shared" si="4"/>
        <v>633</v>
      </c>
      <c r="M14" s="14">
        <f t="shared" si="5"/>
        <v>383</v>
      </c>
      <c r="N14" s="15">
        <f t="shared" si="6"/>
        <v>60.505529225908376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f>'[1]4KIA'!A18</f>
        <v>7</v>
      </c>
      <c r="B15" s="13" t="str">
        <f>'[1]4KIA'!B18</f>
        <v xml:space="preserve"> Sumbawa Barat</v>
      </c>
      <c r="C15" s="13">
        <f>'[1]4KIA'!C18</f>
        <v>9</v>
      </c>
      <c r="D15" s="14">
        <v>0</v>
      </c>
      <c r="E15" s="15">
        <f t="shared" si="0"/>
        <v>0</v>
      </c>
      <c r="F15" s="14">
        <v>40</v>
      </c>
      <c r="G15" s="15">
        <f t="shared" si="1"/>
        <v>18.433179723502306</v>
      </c>
      <c r="H15" s="14">
        <v>162</v>
      </c>
      <c r="I15" s="15">
        <f t="shared" si="2"/>
        <v>74.654377880184327</v>
      </c>
      <c r="J15" s="14">
        <v>15</v>
      </c>
      <c r="K15" s="15">
        <f t="shared" si="3"/>
        <v>6.9124423963133648</v>
      </c>
      <c r="L15" s="14">
        <f t="shared" si="4"/>
        <v>217</v>
      </c>
      <c r="M15" s="14">
        <f t="shared" si="5"/>
        <v>177</v>
      </c>
      <c r="N15" s="15">
        <f t="shared" si="6"/>
        <v>81.566820276497694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">
        <f>'[1]4KIA'!A19</f>
        <v>8</v>
      </c>
      <c r="B16" s="13" t="str">
        <f>'[1]4KIA'!B19</f>
        <v xml:space="preserve"> Lombok Utara</v>
      </c>
      <c r="C16" s="13">
        <f>'[1]4KIA'!C19</f>
        <v>8</v>
      </c>
      <c r="D16" s="13">
        <v>3</v>
      </c>
      <c r="E16" s="15">
        <f t="shared" si="0"/>
        <v>0.76335877862595414</v>
      </c>
      <c r="F16" s="13">
        <v>263</v>
      </c>
      <c r="G16" s="15">
        <f t="shared" si="1"/>
        <v>66.921119592875328</v>
      </c>
      <c r="H16" s="13">
        <v>122</v>
      </c>
      <c r="I16" s="15">
        <f t="shared" si="2"/>
        <v>31.043256997455472</v>
      </c>
      <c r="J16" s="13">
        <v>5</v>
      </c>
      <c r="K16" s="15">
        <f t="shared" si="3"/>
        <v>1.2722646310432568</v>
      </c>
      <c r="L16" s="14">
        <f t="shared" si="4"/>
        <v>393</v>
      </c>
      <c r="M16" s="14">
        <f t="shared" si="5"/>
        <v>127</v>
      </c>
      <c r="N16" s="15">
        <f t="shared" si="6"/>
        <v>32.315521628498729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6">
        <f>'[1]4KIA'!A20</f>
        <v>9</v>
      </c>
      <c r="B17" s="17" t="str">
        <f>'[1]4KIA'!B20</f>
        <v xml:space="preserve"> Kota Mataram</v>
      </c>
      <c r="C17" s="17">
        <f>'[1]4KIA'!C20</f>
        <v>11</v>
      </c>
      <c r="D17" s="17">
        <v>6</v>
      </c>
      <c r="E17" s="18">
        <f t="shared" si="0"/>
        <v>1.7142857142857144</v>
      </c>
      <c r="F17" s="17">
        <v>196</v>
      </c>
      <c r="G17" s="18">
        <f t="shared" si="1"/>
        <v>56.000000000000007</v>
      </c>
      <c r="H17" s="17">
        <v>40</v>
      </c>
      <c r="I17" s="18">
        <f t="shared" si="2"/>
        <v>11.428571428571429</v>
      </c>
      <c r="J17" s="17">
        <v>108</v>
      </c>
      <c r="K17" s="18">
        <f t="shared" si="3"/>
        <v>30.857142857142854</v>
      </c>
      <c r="L17" s="19">
        <f t="shared" si="4"/>
        <v>350</v>
      </c>
      <c r="M17" s="19">
        <f t="shared" si="5"/>
        <v>148</v>
      </c>
      <c r="N17" s="18">
        <f t="shared" si="6"/>
        <v>42.285714285714285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>
      <c r="A18" s="21">
        <f>'[1]4KIA'!A21</f>
        <v>10</v>
      </c>
      <c r="B18" s="22" t="str">
        <f>'[1]4KIA'!B21</f>
        <v xml:space="preserve"> Kota Bima</v>
      </c>
      <c r="C18" s="22">
        <f>'[1]4KIA'!C21</f>
        <v>6</v>
      </c>
      <c r="D18" s="23">
        <v>89</v>
      </c>
      <c r="E18" s="24">
        <f t="shared" si="0"/>
        <v>54.601226993865026</v>
      </c>
      <c r="F18" s="23">
        <v>0</v>
      </c>
      <c r="G18" s="24">
        <f t="shared" si="1"/>
        <v>0</v>
      </c>
      <c r="H18" s="23">
        <v>18</v>
      </c>
      <c r="I18" s="24">
        <f t="shared" si="2"/>
        <v>11.042944785276074</v>
      </c>
      <c r="J18" s="23">
        <v>56</v>
      </c>
      <c r="K18" s="24">
        <f t="shared" si="3"/>
        <v>34.355828220858896</v>
      </c>
      <c r="L18" s="23">
        <f t="shared" si="4"/>
        <v>163</v>
      </c>
      <c r="M18" s="23">
        <f t="shared" si="5"/>
        <v>74</v>
      </c>
      <c r="N18" s="24">
        <f t="shared" si="6"/>
        <v>45.398773006134967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5" t="s">
        <v>11</v>
      </c>
      <c r="B19" s="26"/>
      <c r="C19" s="5"/>
      <c r="D19" s="27">
        <f>SUM(D9:D18)</f>
        <v>565</v>
      </c>
      <c r="E19" s="28">
        <f>D19/$L$19*100</f>
        <v>7.8855547801814376</v>
      </c>
      <c r="F19" s="27">
        <f>SUM(F9:F18)</f>
        <v>2807</v>
      </c>
      <c r="G19" s="28">
        <f>F19/$L$19*100</f>
        <v>39.176552686671315</v>
      </c>
      <c r="H19" s="27">
        <f>SUM(H9:H18)</f>
        <v>3270</v>
      </c>
      <c r="I19" s="28">
        <f>H19/$L$19*100</f>
        <v>45.638520586182835</v>
      </c>
      <c r="J19" s="27">
        <f>SUM(J9:J18)</f>
        <v>523</v>
      </c>
      <c r="K19" s="28">
        <f>J19/$L$19*100</f>
        <v>7.2993719469644098</v>
      </c>
      <c r="L19" s="27">
        <f t="shared" ref="L19:M19" si="7">SUM(L9:L18)</f>
        <v>7165</v>
      </c>
      <c r="M19" s="27">
        <f t="shared" si="7"/>
        <v>3793</v>
      </c>
      <c r="N19" s="28">
        <f t="shared" si="6"/>
        <v>52.937892533147249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29" t="s">
        <v>12</v>
      </c>
      <c r="B20" s="30"/>
      <c r="C20" s="31"/>
      <c r="D20" s="32"/>
      <c r="E20" s="33"/>
      <c r="F20" s="34"/>
      <c r="G20" s="33"/>
      <c r="H20" s="34"/>
      <c r="I20" s="33"/>
      <c r="J20" s="34"/>
      <c r="K20" s="35"/>
      <c r="L20" s="36">
        <f>L19/'[1]2BPS'!F10*100</f>
        <v>1.397119185088556</v>
      </c>
      <c r="M20" s="32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7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3">
    <mergeCell ref="L5:L7"/>
    <mergeCell ref="M5:N6"/>
    <mergeCell ref="A1:N1"/>
    <mergeCell ref="A2:N2"/>
    <mergeCell ref="A3:N3"/>
    <mergeCell ref="D5:K5"/>
    <mergeCell ref="D6:E6"/>
    <mergeCell ref="F6:G6"/>
    <mergeCell ref="H6:I6"/>
    <mergeCell ref="J6:K6"/>
    <mergeCell ref="C5:C7"/>
    <mergeCell ref="A5:A7"/>
    <mergeCell ref="B5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2019-03-09T09:04:29Z</dcterms:created>
  <dcterms:modified xsi:type="dcterms:W3CDTF">2019-03-09T09:33:54Z</dcterms:modified>
</cp:coreProperties>
</file>