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18" i="1" l="1"/>
  <c r="N17" i="1"/>
  <c r="L17" i="1"/>
  <c r="K17" i="1"/>
  <c r="G17" i="1"/>
  <c r="M17" i="1" s="1"/>
  <c r="F17" i="1"/>
  <c r="D17" i="1"/>
  <c r="J17" i="1" s="1"/>
  <c r="C17" i="1"/>
  <c r="N16" i="1"/>
  <c r="L16" i="1"/>
  <c r="K16" i="1"/>
  <c r="G16" i="1"/>
  <c r="M16" i="1" s="1"/>
  <c r="F16" i="1"/>
  <c r="D16" i="1"/>
  <c r="J16" i="1" s="1"/>
  <c r="C16" i="1"/>
  <c r="N15" i="1"/>
  <c r="L15" i="1"/>
  <c r="K15" i="1"/>
  <c r="G15" i="1"/>
  <c r="M15" i="1" s="1"/>
  <c r="F15" i="1"/>
  <c r="D15" i="1"/>
  <c r="J15" i="1" s="1"/>
  <c r="C15" i="1"/>
  <c r="N14" i="1"/>
  <c r="L14" i="1"/>
  <c r="K14" i="1"/>
  <c r="G14" i="1"/>
  <c r="M14" i="1" s="1"/>
  <c r="F14" i="1"/>
  <c r="D14" i="1"/>
  <c r="J14" i="1" s="1"/>
  <c r="C14" i="1"/>
  <c r="N13" i="1"/>
  <c r="L13" i="1"/>
  <c r="K13" i="1"/>
  <c r="G13" i="1"/>
  <c r="M13" i="1" s="1"/>
  <c r="F13" i="1"/>
  <c r="D13" i="1"/>
  <c r="J13" i="1" s="1"/>
  <c r="C13" i="1"/>
  <c r="N12" i="1"/>
  <c r="L12" i="1"/>
  <c r="K12" i="1"/>
  <c r="G12" i="1"/>
  <c r="M12" i="1" s="1"/>
  <c r="F12" i="1"/>
  <c r="D12" i="1"/>
  <c r="J12" i="1" s="1"/>
  <c r="C12" i="1"/>
  <c r="N11" i="1"/>
  <c r="L11" i="1"/>
  <c r="K11" i="1"/>
  <c r="G11" i="1"/>
  <c r="M11" i="1" s="1"/>
  <c r="F11" i="1"/>
  <c r="D11" i="1"/>
  <c r="J11" i="1" s="1"/>
  <c r="C11" i="1"/>
  <c r="N10" i="1"/>
  <c r="L10" i="1"/>
  <c r="K10" i="1"/>
  <c r="G10" i="1"/>
  <c r="M10" i="1" s="1"/>
  <c r="F10" i="1"/>
  <c r="D10" i="1"/>
  <c r="J10" i="1" s="1"/>
  <c r="C10" i="1"/>
  <c r="N9" i="1"/>
  <c r="L9" i="1"/>
  <c r="K9" i="1"/>
  <c r="G9" i="1"/>
  <c r="M9" i="1" s="1"/>
  <c r="F9" i="1"/>
  <c r="D9" i="1"/>
  <c r="J9" i="1" s="1"/>
  <c r="C9" i="1"/>
  <c r="A9" i="1"/>
  <c r="A10" i="1" s="1"/>
  <c r="A11" i="1" s="1"/>
  <c r="A12" i="1" s="1"/>
  <c r="A13" i="1" s="1"/>
  <c r="A14" i="1" s="1"/>
  <c r="A15" i="1" s="1"/>
  <c r="A16" i="1" s="1"/>
  <c r="A17" i="1" s="1"/>
  <c r="G8" i="1"/>
  <c r="M8" i="1" s="1"/>
  <c r="F8" i="1"/>
  <c r="F18" i="1" s="1"/>
  <c r="E8" i="1"/>
  <c r="K8" i="1" s="1"/>
  <c r="D8" i="1"/>
  <c r="D18" i="1" s="1"/>
  <c r="C8" i="1"/>
  <c r="N8" i="1" s="1"/>
  <c r="A2" i="1"/>
  <c r="L8" i="1" l="1"/>
  <c r="C18" i="1"/>
  <c r="N18" i="1" s="1"/>
  <c r="G18" i="1"/>
  <c r="I8" i="1"/>
  <c r="I9" i="1"/>
  <c r="O9" i="1" s="1"/>
  <c r="I10" i="1"/>
  <c r="O10" i="1" s="1"/>
  <c r="I11" i="1"/>
  <c r="O11" i="1" s="1"/>
  <c r="I12" i="1"/>
  <c r="O12" i="1" s="1"/>
  <c r="I13" i="1"/>
  <c r="O13" i="1" s="1"/>
  <c r="I14" i="1"/>
  <c r="O14" i="1" s="1"/>
  <c r="I15" i="1"/>
  <c r="O15" i="1" s="1"/>
  <c r="I16" i="1"/>
  <c r="O16" i="1" s="1"/>
  <c r="I17" i="1"/>
  <c r="O17" i="1" s="1"/>
  <c r="J8" i="1"/>
  <c r="E18" i="1"/>
  <c r="O8" i="1" l="1"/>
  <c r="I18" i="1"/>
  <c r="O18" i="1" s="1"/>
  <c r="L18" i="1"/>
  <c r="K18" i="1"/>
  <c r="M18" i="1"/>
  <c r="J18" i="1"/>
</calcChain>
</file>

<file path=xl/sharedStrings.xml><?xml version="1.0" encoding="utf-8"?>
<sst xmlns="http://schemas.openxmlformats.org/spreadsheetml/2006/main" count="33" uniqueCount="27">
  <si>
    <t>Angka Partisipasi Kasar (APK) Tingkat SM (SMA,MA,SMK,Paket C)</t>
  </si>
  <si>
    <t>Tabel 13</t>
  </si>
  <si>
    <t>No.</t>
  </si>
  <si>
    <t>Kabupaten/Kota</t>
  </si>
  <si>
    <t>Penduduk</t>
  </si>
  <si>
    <t>Peserta Didik Seluruhnya</t>
  </si>
  <si>
    <t>APK</t>
  </si>
  <si>
    <t>Total</t>
  </si>
  <si>
    <t>Usia 16-18</t>
  </si>
  <si>
    <t>SMA</t>
  </si>
  <si>
    <t>MA</t>
  </si>
  <si>
    <t>SMK</t>
  </si>
  <si>
    <t>SMALB</t>
  </si>
  <si>
    <t>Paket C</t>
  </si>
  <si>
    <t>Jumlah</t>
  </si>
  <si>
    <t>Tahun</t>
  </si>
  <si>
    <t>APK (SM)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</si>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</sst>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165" fontId="3" fillId="0" borderId="15" xfId="1" applyNumberFormat="1" applyFont="1" applyBorder="1"/>
    <xf numFmtId="165" fontId="3" fillId="0" borderId="16" xfId="1" applyNumberFormat="1" applyFont="1" applyBorder="1"/>
    <xf numFmtId="43" fontId="3" fillId="0" borderId="15" xfId="1" applyFont="1" applyBorder="1"/>
    <xf numFmtId="43" fontId="3" fillId="0" borderId="17" xfId="1" applyFont="1" applyBorder="1"/>
    <xf numFmtId="0" fontId="3" fillId="0" borderId="18" xfId="0" applyFont="1" applyBorder="1"/>
    <xf numFmtId="0" fontId="3" fillId="0" borderId="19" xfId="0" applyFont="1" applyBorder="1"/>
    <xf numFmtId="165" fontId="3" fillId="0" borderId="19" xfId="1" applyNumberFormat="1" applyFont="1" applyBorder="1"/>
    <xf numFmtId="0" fontId="3" fillId="0" borderId="20" xfId="0" applyFont="1" applyBorder="1"/>
    <xf numFmtId="0" fontId="3" fillId="0" borderId="9" xfId="0" applyFont="1" applyBorder="1"/>
    <xf numFmtId="43" fontId="3" fillId="0" borderId="19" xfId="1" applyFont="1" applyBorder="1"/>
    <xf numFmtId="43" fontId="3" fillId="0" borderId="21" xfId="1" applyFont="1" applyBorder="1"/>
    <xf numFmtId="43" fontId="3" fillId="0" borderId="8" xfId="1" applyFont="1" applyBorder="1"/>
    <xf numFmtId="165" fontId="3" fillId="0" borderId="9" xfId="1" applyNumberFormat="1" applyFont="1" applyBorder="1"/>
    <xf numFmtId="165" fontId="3" fillId="0" borderId="8" xfId="1" applyNumberFormat="1" applyFont="1" applyBorder="1"/>
    <xf numFmtId="43" fontId="3" fillId="0" borderId="9" xfId="1" applyFont="1" applyBorder="1"/>
    <xf numFmtId="43" fontId="3" fillId="0" borderId="22" xfId="1" applyFont="1" applyBorder="1"/>
    <xf numFmtId="0" fontId="3" fillId="0" borderId="23" xfId="0" applyFont="1" applyBorder="1"/>
    <xf numFmtId="0" fontId="3" fillId="0" borderId="24" xfId="0" applyFont="1" applyBorder="1" applyAlignment="1">
      <alignment horizontal="center"/>
    </xf>
    <xf numFmtId="165" fontId="3" fillId="0" borderId="24" xfId="1" applyNumberFormat="1" applyFont="1" applyBorder="1"/>
    <xf numFmtId="43" fontId="3" fillId="0" borderId="24" xfId="1" applyFont="1" applyBorder="1"/>
    <xf numFmtId="43" fontId="3" fillId="0" borderId="25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ikbud\buku%20saku%202020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Sheet6"/>
      <sheetName val="tab4"/>
      <sheetName val="tab5"/>
      <sheetName val="tab6"/>
      <sheetName val="Sheet5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8"/>
      <sheetName val="tab17"/>
      <sheetName val="tab19"/>
      <sheetName val="tab20"/>
      <sheetName val="Sheet4"/>
      <sheetName val="tab22"/>
      <sheetName val="tab21"/>
      <sheetName val="tab24"/>
      <sheetName val="tab23"/>
      <sheetName val="tab25"/>
      <sheetName val="tab26"/>
      <sheetName val="tabel32"/>
      <sheetName val="tab 31"/>
      <sheetName val="tab27"/>
      <sheetName val="tab 34"/>
      <sheetName val="tab 35"/>
      <sheetName val="tab 36"/>
      <sheetName val="tab 37"/>
      <sheetName val="tab38"/>
      <sheetName val="tab 39"/>
      <sheetName val="Sheet9"/>
      <sheetName val="tab42"/>
      <sheetName val="tab40"/>
      <sheetName val="apkpaud"/>
      <sheetName val="apktk"/>
      <sheetName val="ratio"/>
      <sheetName val="rsd"/>
      <sheetName val="APS"/>
      <sheetName val="Sheet1"/>
      <sheetName val="apk2007"/>
      <sheetName val="set"/>
      <sheetName val="Sheet2"/>
      <sheetName val="do"/>
      <sheetName val="apkapm"/>
      <sheetName val="DOAGMA"/>
      <sheetName val="rata lama sekolah"/>
      <sheetName val="Sheet8"/>
    </sheetNames>
    <sheetDataSet>
      <sheetData sheetId="0"/>
      <sheetData sheetId="1">
        <row r="6">
          <cell r="H6">
            <v>36928</v>
          </cell>
        </row>
        <row r="7">
          <cell r="H7">
            <v>49363</v>
          </cell>
        </row>
        <row r="8">
          <cell r="H8">
            <v>65281</v>
          </cell>
        </row>
        <row r="9">
          <cell r="H9">
            <v>21325</v>
          </cell>
        </row>
        <row r="10">
          <cell r="H10">
            <v>16583</v>
          </cell>
        </row>
        <row r="11">
          <cell r="H11">
            <v>29158</v>
          </cell>
        </row>
        <row r="12">
          <cell r="H12">
            <v>5864</v>
          </cell>
        </row>
        <row r="13">
          <cell r="H13">
            <v>10379</v>
          </cell>
        </row>
        <row r="14">
          <cell r="H14">
            <v>24651</v>
          </cell>
        </row>
        <row r="15">
          <cell r="H15">
            <v>10838</v>
          </cell>
        </row>
      </sheetData>
      <sheetData sheetId="2"/>
      <sheetData sheetId="3"/>
      <sheetData sheetId="4">
        <row r="8">
          <cell r="Q8">
            <v>19</v>
          </cell>
        </row>
        <row r="9">
          <cell r="Q9">
            <v>45</v>
          </cell>
        </row>
        <row r="10">
          <cell r="Q10">
            <v>68</v>
          </cell>
        </row>
        <row r="11">
          <cell r="Q11">
            <v>37</v>
          </cell>
        </row>
        <row r="12">
          <cell r="Q12">
            <v>50</v>
          </cell>
        </row>
        <row r="13">
          <cell r="Q13">
            <v>169</v>
          </cell>
        </row>
        <row r="14">
          <cell r="Q14">
            <v>18</v>
          </cell>
        </row>
        <row r="15">
          <cell r="Q15">
            <v>0</v>
          </cell>
        </row>
        <row r="16">
          <cell r="Q16">
            <v>66</v>
          </cell>
        </row>
        <row r="17">
          <cell r="Q17">
            <v>113</v>
          </cell>
        </row>
      </sheetData>
      <sheetData sheetId="5"/>
      <sheetData sheetId="6"/>
      <sheetData sheetId="7"/>
      <sheetData sheetId="8">
        <row r="8">
          <cell r="N8">
            <v>9538</v>
          </cell>
        </row>
        <row r="9">
          <cell r="N9">
            <v>14375</v>
          </cell>
        </row>
        <row r="10">
          <cell r="N10">
            <v>20511</v>
          </cell>
        </row>
        <row r="11">
          <cell r="N11">
            <v>9861</v>
          </cell>
        </row>
        <row r="12">
          <cell r="N12">
            <v>8311</v>
          </cell>
        </row>
        <row r="13">
          <cell r="N13">
            <v>18557</v>
          </cell>
        </row>
        <row r="14">
          <cell r="N14">
            <v>3182</v>
          </cell>
        </row>
        <row r="15">
          <cell r="N15">
            <v>3906</v>
          </cell>
        </row>
        <row r="16">
          <cell r="N16">
            <v>11973</v>
          </cell>
        </row>
        <row r="17">
          <cell r="N17">
            <v>4338</v>
          </cell>
        </row>
      </sheetData>
      <sheetData sheetId="9">
        <row r="8">
          <cell r="N8">
            <v>12295</v>
          </cell>
        </row>
        <row r="9">
          <cell r="N9">
            <v>13854</v>
          </cell>
        </row>
        <row r="10">
          <cell r="N10">
            <v>18791</v>
          </cell>
        </row>
        <row r="11">
          <cell r="N11">
            <v>7555</v>
          </cell>
        </row>
        <row r="12">
          <cell r="N12">
            <v>5296</v>
          </cell>
        </row>
        <row r="13">
          <cell r="N13">
            <v>5677</v>
          </cell>
        </row>
        <row r="14">
          <cell r="N14">
            <v>1754</v>
          </cell>
        </row>
        <row r="15">
          <cell r="N15">
            <v>3554</v>
          </cell>
        </row>
        <row r="16">
          <cell r="N16">
            <v>9265</v>
          </cell>
        </row>
        <row r="17">
          <cell r="N17">
            <v>4097</v>
          </cell>
        </row>
      </sheetData>
      <sheetData sheetId="10"/>
      <sheetData sheetId="11">
        <row r="2">
          <cell r="A2" t="str">
            <v>Provinsi Nusa Tenggara Barat Tahun 2020/2021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G20" sqref="G20"/>
    </sheetView>
  </sheetViews>
  <sheetFormatPr defaultRowHeight="14.4" x14ac:dyDescent="0.3"/>
  <cols>
    <col min="1" max="1" width="4.77734375" customWidth="1"/>
    <col min="2" max="2" width="17.5546875" customWidth="1"/>
    <col min="3" max="3" width="11.77734375" customWidth="1"/>
  </cols>
  <sheetData>
    <row r="1" spans="1: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1" t="str">
        <f>+[1]tab10!A2</f>
        <v>Provinsi Nusa Tenggara Barat Tahun 2020/2021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thickBot="1" x14ac:dyDescent="0.3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">
      <c r="A4" s="3" t="s">
        <v>2</v>
      </c>
      <c r="B4" s="4" t="s">
        <v>3</v>
      </c>
      <c r="C4" s="5" t="s">
        <v>4</v>
      </c>
      <c r="D4" s="6" t="s">
        <v>5</v>
      </c>
      <c r="E4" s="7"/>
      <c r="F4" s="7"/>
      <c r="G4" s="7"/>
      <c r="H4" s="7"/>
      <c r="I4" s="8"/>
      <c r="J4" s="6" t="s">
        <v>6</v>
      </c>
      <c r="K4" s="7"/>
      <c r="L4" s="7"/>
      <c r="M4" s="7"/>
      <c r="N4" s="7"/>
      <c r="O4" s="9" t="s">
        <v>7</v>
      </c>
    </row>
    <row r="5" spans="1:15" x14ac:dyDescent="0.3">
      <c r="A5" s="10"/>
      <c r="B5" s="11"/>
      <c r="C5" s="12" t="s">
        <v>8</v>
      </c>
      <c r="D5" s="11" t="s">
        <v>9</v>
      </c>
      <c r="E5" s="11" t="s">
        <v>10</v>
      </c>
      <c r="F5" s="11" t="s">
        <v>11</v>
      </c>
      <c r="G5" s="13" t="s">
        <v>12</v>
      </c>
      <c r="H5" s="11" t="s">
        <v>13</v>
      </c>
      <c r="I5" s="11" t="s">
        <v>14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4"/>
    </row>
    <row r="6" spans="1:15" x14ac:dyDescent="0.3">
      <c r="A6" s="10"/>
      <c r="B6" s="11"/>
      <c r="C6" s="12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4" t="s">
        <v>16</v>
      </c>
    </row>
    <row r="7" spans="1:15" ht="15" thickBot="1" x14ac:dyDescent="0.35">
      <c r="A7" s="15"/>
      <c r="B7" s="16"/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8"/>
    </row>
    <row r="8" spans="1:15" x14ac:dyDescent="0.3">
      <c r="A8" s="19">
        <v>1</v>
      </c>
      <c r="B8" s="20" t="s">
        <v>17</v>
      </c>
      <c r="C8" s="21">
        <f>+[1]tab2!H6</f>
        <v>36928</v>
      </c>
      <c r="D8" s="22">
        <f>+[1]tab7!N8</f>
        <v>9538</v>
      </c>
      <c r="E8" s="21">
        <f>12964</f>
        <v>12964</v>
      </c>
      <c r="F8" s="21">
        <f>+[1]tab8!N8</f>
        <v>12295</v>
      </c>
      <c r="G8" s="21">
        <f>+[1]tab4!Q8</f>
        <v>19</v>
      </c>
      <c r="H8" s="21">
        <v>2245</v>
      </c>
      <c r="I8" s="21">
        <f>SUM(D8:H8)</f>
        <v>37061</v>
      </c>
      <c r="J8" s="23">
        <f>+D8/C8*100</f>
        <v>25.828639514731371</v>
      </c>
      <c r="K8" s="23">
        <f>+E8/C8*100</f>
        <v>35.106152512998264</v>
      </c>
      <c r="L8" s="23">
        <f>+F8/C8*100</f>
        <v>33.294519064124785</v>
      </c>
      <c r="M8" s="23">
        <f>+G8/C8*100</f>
        <v>5.1451473136915074E-2</v>
      </c>
      <c r="N8" s="23">
        <f>+H8/C8*100</f>
        <v>6.0793977469670715</v>
      </c>
      <c r="O8" s="24">
        <f>+I8/C8*100</f>
        <v>100.3601603119584</v>
      </c>
    </row>
    <row r="9" spans="1:15" x14ac:dyDescent="0.3">
      <c r="A9" s="25">
        <f>+A8+1</f>
        <v>2</v>
      </c>
      <c r="B9" s="26" t="s">
        <v>18</v>
      </c>
      <c r="C9" s="27">
        <f>+[1]tab2!H7</f>
        <v>49363</v>
      </c>
      <c r="D9" s="22">
        <f>+[1]tab7!N9</f>
        <v>14375</v>
      </c>
      <c r="E9" s="27">
        <v>17647</v>
      </c>
      <c r="F9" s="21">
        <f>+[1]tab8!N9</f>
        <v>13854</v>
      </c>
      <c r="G9" s="21">
        <f>+[1]tab4!Q9</f>
        <v>45</v>
      </c>
      <c r="H9" s="21">
        <v>4144</v>
      </c>
      <c r="I9" s="21">
        <f t="shared" ref="I9:I17" si="0">SUM(D9:H9)</f>
        <v>50065</v>
      </c>
      <c r="J9" s="23">
        <f t="shared" ref="J9:J17" si="1">+D9/C9*100</f>
        <v>29.121001559872777</v>
      </c>
      <c r="K9" s="23">
        <f t="shared" ref="K9:K17" si="2">+E9/C9*100</f>
        <v>35.749447967100863</v>
      </c>
      <c r="L9" s="23">
        <f t="shared" ref="L9:L17" si="3">+F9/C9*100</f>
        <v>28.065555172902783</v>
      </c>
      <c r="M9" s="23">
        <f>+G9/C9*100</f>
        <v>9.1161396187427829E-2</v>
      </c>
      <c r="N9" s="23">
        <f t="shared" ref="N9:N17" si="4">+H9/C9*100</f>
        <v>8.3949516844600218</v>
      </c>
      <c r="O9" s="24">
        <f t="shared" ref="O9:O17" si="5">+I9/C9*100</f>
        <v>101.42211778052388</v>
      </c>
    </row>
    <row r="10" spans="1:15" x14ac:dyDescent="0.3">
      <c r="A10" s="25">
        <f t="shared" ref="A10:A17" si="6">+A9+1</f>
        <v>3</v>
      </c>
      <c r="B10" s="26" t="s">
        <v>19</v>
      </c>
      <c r="C10" s="27">
        <f>+[1]tab2!H8</f>
        <v>65281</v>
      </c>
      <c r="D10" s="22">
        <f>+[1]tab7!N10</f>
        <v>20511</v>
      </c>
      <c r="E10" s="27">
        <v>24374</v>
      </c>
      <c r="F10" s="21">
        <f>+[1]tab8!N10</f>
        <v>18791</v>
      </c>
      <c r="G10" s="21">
        <f>+[1]tab4!Q10</f>
        <v>68</v>
      </c>
      <c r="H10" s="21">
        <v>2947</v>
      </c>
      <c r="I10" s="21">
        <f t="shared" si="0"/>
        <v>66691</v>
      </c>
      <c r="J10" s="23">
        <f t="shared" si="1"/>
        <v>31.41955546024111</v>
      </c>
      <c r="K10" s="23">
        <f t="shared" si="2"/>
        <v>37.337050596651402</v>
      </c>
      <c r="L10" s="23">
        <f t="shared" si="3"/>
        <v>28.784791899633888</v>
      </c>
      <c r="M10" s="23">
        <f t="shared" ref="M10:M17" si="7">+G10/C10*100</f>
        <v>0.10416507100075061</v>
      </c>
      <c r="N10" s="23">
        <f t="shared" si="4"/>
        <v>4.5143303564590003</v>
      </c>
      <c r="O10" s="24">
        <f t="shared" si="5"/>
        <v>102.15989338398614</v>
      </c>
    </row>
    <row r="11" spans="1:15" x14ac:dyDescent="0.3">
      <c r="A11" s="25">
        <f t="shared" si="6"/>
        <v>4</v>
      </c>
      <c r="B11" s="26" t="s">
        <v>20</v>
      </c>
      <c r="C11" s="27">
        <f>+[1]tab2!H9</f>
        <v>21325</v>
      </c>
      <c r="D11" s="22">
        <f>+[1]tab7!N11</f>
        <v>9861</v>
      </c>
      <c r="E11" s="27">
        <v>2317</v>
      </c>
      <c r="F11" s="21">
        <f>+[1]tab8!N11</f>
        <v>7555</v>
      </c>
      <c r="G11" s="21">
        <f>+[1]tab4!Q11</f>
        <v>37</v>
      </c>
      <c r="H11" s="21">
        <v>3120</v>
      </c>
      <c r="I11" s="21">
        <f t="shared" si="0"/>
        <v>22890</v>
      </c>
      <c r="J11" s="23">
        <f t="shared" si="1"/>
        <v>46.241500586166474</v>
      </c>
      <c r="K11" s="23">
        <f t="shared" si="2"/>
        <v>10.865181711606096</v>
      </c>
      <c r="L11" s="23">
        <f t="shared" si="3"/>
        <v>35.427901524032826</v>
      </c>
      <c r="M11" s="23">
        <f t="shared" si="7"/>
        <v>0.17350527549824152</v>
      </c>
      <c r="N11" s="23">
        <f t="shared" si="4"/>
        <v>14.630715123094959</v>
      </c>
      <c r="O11" s="24">
        <f t="shared" si="5"/>
        <v>107.33880422039859</v>
      </c>
    </row>
    <row r="12" spans="1:15" x14ac:dyDescent="0.3">
      <c r="A12" s="25">
        <f t="shared" si="6"/>
        <v>5</v>
      </c>
      <c r="B12" s="26" t="s">
        <v>21</v>
      </c>
      <c r="C12" s="27">
        <f>+[1]tab2!H10</f>
        <v>16583</v>
      </c>
      <c r="D12" s="22">
        <f>+[1]tab7!N12</f>
        <v>8311</v>
      </c>
      <c r="E12" s="27">
        <v>2536</v>
      </c>
      <c r="F12" s="21">
        <f>+[1]tab8!N12</f>
        <v>5296</v>
      </c>
      <c r="G12" s="21">
        <f>+[1]tab4!Q12</f>
        <v>50</v>
      </c>
      <c r="H12" s="21">
        <v>4563</v>
      </c>
      <c r="I12" s="21">
        <f t="shared" si="0"/>
        <v>20756</v>
      </c>
      <c r="J12" s="23">
        <f t="shared" si="1"/>
        <v>50.117590303322679</v>
      </c>
      <c r="K12" s="23">
        <f t="shared" si="2"/>
        <v>15.292769703913647</v>
      </c>
      <c r="L12" s="23">
        <f t="shared" si="3"/>
        <v>31.936320328046797</v>
      </c>
      <c r="M12" s="23">
        <f t="shared" si="7"/>
        <v>0.30151359826328167</v>
      </c>
      <c r="N12" s="23">
        <f t="shared" si="4"/>
        <v>27.516130977507085</v>
      </c>
      <c r="O12" s="24">
        <f t="shared" si="5"/>
        <v>125.1643249110535</v>
      </c>
    </row>
    <row r="13" spans="1:15" x14ac:dyDescent="0.3">
      <c r="A13" s="25">
        <f t="shared" si="6"/>
        <v>6</v>
      </c>
      <c r="B13" s="26" t="s">
        <v>22</v>
      </c>
      <c r="C13" s="27">
        <f>+[1]tab2!H11</f>
        <v>29158</v>
      </c>
      <c r="D13" s="22">
        <f>+[1]tab7!N13</f>
        <v>18557</v>
      </c>
      <c r="E13" s="27">
        <v>4227</v>
      </c>
      <c r="F13" s="21">
        <f>+[1]tab8!N13</f>
        <v>5677</v>
      </c>
      <c r="G13" s="21">
        <f>+[1]tab4!Q13</f>
        <v>169</v>
      </c>
      <c r="H13" s="21">
        <v>7337</v>
      </c>
      <c r="I13" s="21">
        <f t="shared" si="0"/>
        <v>35967</v>
      </c>
      <c r="J13" s="23">
        <f t="shared" si="1"/>
        <v>63.642911036422255</v>
      </c>
      <c r="K13" s="23">
        <f t="shared" si="2"/>
        <v>14.496879072638727</v>
      </c>
      <c r="L13" s="23">
        <f t="shared" si="3"/>
        <v>19.469785307634268</v>
      </c>
      <c r="M13" s="23">
        <f t="shared" si="7"/>
        <v>0.57960079566499756</v>
      </c>
      <c r="N13" s="23">
        <f t="shared" si="4"/>
        <v>25.16290554907744</v>
      </c>
      <c r="O13" s="24">
        <f t="shared" si="5"/>
        <v>123.35208176143769</v>
      </c>
    </row>
    <row r="14" spans="1:15" x14ac:dyDescent="0.3">
      <c r="A14" s="28">
        <f>+A13+1</f>
        <v>7</v>
      </c>
      <c r="B14" s="29" t="s">
        <v>23</v>
      </c>
      <c r="C14" s="27">
        <f>+[1]tab2!H12</f>
        <v>5864</v>
      </c>
      <c r="D14" s="22">
        <f>+[1]tab7!N14</f>
        <v>3182</v>
      </c>
      <c r="E14" s="27">
        <v>617</v>
      </c>
      <c r="F14" s="21">
        <f>+[1]tab8!N14</f>
        <v>1754</v>
      </c>
      <c r="G14" s="21">
        <f>+[1]tab4!Q14</f>
        <v>18</v>
      </c>
      <c r="H14" s="21">
        <v>500</v>
      </c>
      <c r="I14" s="27">
        <f>SUM(D14:H14)</f>
        <v>6071</v>
      </c>
      <c r="J14" s="30">
        <f>+D14/C14*100</f>
        <v>54.263301500682125</v>
      </c>
      <c r="K14" s="30">
        <f>+E14/C14*100</f>
        <v>10.521828103683491</v>
      </c>
      <c r="L14" s="30">
        <f>+F14/C14*100</f>
        <v>29.911323328785812</v>
      </c>
      <c r="M14" s="23">
        <f t="shared" si="7"/>
        <v>0.30695770804911326</v>
      </c>
      <c r="N14" s="30">
        <f>+H14/C14*100</f>
        <v>8.526603001364256</v>
      </c>
      <c r="O14" s="31">
        <f>+I14/C14*100</f>
        <v>103.5300136425648</v>
      </c>
    </row>
    <row r="15" spans="1:15" x14ac:dyDescent="0.3">
      <c r="A15" s="25">
        <f>+A14+1</f>
        <v>8</v>
      </c>
      <c r="B15" s="26" t="s">
        <v>24</v>
      </c>
      <c r="C15" s="27">
        <f>+[1]tab2!H13</f>
        <v>10379</v>
      </c>
      <c r="D15" s="22">
        <f>+[1]tab7!N15</f>
        <v>3906</v>
      </c>
      <c r="E15" s="27">
        <v>2312</v>
      </c>
      <c r="F15" s="21">
        <f>+[1]tab8!N15</f>
        <v>3554</v>
      </c>
      <c r="G15" s="21">
        <f>+[1]tab4!Q15</f>
        <v>0</v>
      </c>
      <c r="H15" s="21">
        <v>689</v>
      </c>
      <c r="I15" s="27">
        <f>SUM(D15:H15)</f>
        <v>10461</v>
      </c>
      <c r="J15" s="30">
        <f>+D15/C15*100</f>
        <v>37.633683399171403</v>
      </c>
      <c r="K15" s="30">
        <f>+E15/C15*100</f>
        <v>22.27574910877734</v>
      </c>
      <c r="L15" s="30">
        <f>+F15/C15*100</f>
        <v>34.242219867039211</v>
      </c>
      <c r="M15" s="23">
        <f t="shared" si="7"/>
        <v>0</v>
      </c>
      <c r="N15" s="30">
        <f>+H15/C15*100</f>
        <v>6.6384044705655647</v>
      </c>
      <c r="O15" s="31">
        <f>+I15/C15*100</f>
        <v>100.79005684555351</v>
      </c>
    </row>
    <row r="16" spans="1:15" x14ac:dyDescent="0.3">
      <c r="A16" s="19">
        <f>+A15+1</f>
        <v>9</v>
      </c>
      <c r="B16" s="20" t="s">
        <v>25</v>
      </c>
      <c r="C16" s="21">
        <f>+[1]tab2!H14</f>
        <v>24651</v>
      </c>
      <c r="D16" s="22">
        <f>+[1]tab7!N16</f>
        <v>11973</v>
      </c>
      <c r="E16" s="21">
        <v>3503</v>
      </c>
      <c r="F16" s="21">
        <f>+[1]tab8!N16</f>
        <v>9265</v>
      </c>
      <c r="G16" s="21">
        <f>+[1]tab4!Q16</f>
        <v>66</v>
      </c>
      <c r="H16" s="21">
        <v>656</v>
      </c>
      <c r="I16" s="21">
        <f t="shared" si="0"/>
        <v>25463</v>
      </c>
      <c r="J16" s="23">
        <f t="shared" si="1"/>
        <v>48.570037726664232</v>
      </c>
      <c r="K16" s="23">
        <f t="shared" si="2"/>
        <v>14.21037686097927</v>
      </c>
      <c r="L16" s="23">
        <f t="shared" si="3"/>
        <v>37.584682162995414</v>
      </c>
      <c r="M16" s="32">
        <f t="shared" si="7"/>
        <v>0.2677376171352075</v>
      </c>
      <c r="N16" s="23">
        <f t="shared" si="4"/>
        <v>2.6611496491014566</v>
      </c>
      <c r="O16" s="24">
        <f t="shared" si="5"/>
        <v>103.29398401687557</v>
      </c>
    </row>
    <row r="17" spans="1:15" ht="15" thickBot="1" x14ac:dyDescent="0.35">
      <c r="A17" s="28">
        <f t="shared" si="6"/>
        <v>10</v>
      </c>
      <c r="B17" s="29" t="s">
        <v>26</v>
      </c>
      <c r="C17" s="33">
        <f>+[1]tab2!H15</f>
        <v>10838</v>
      </c>
      <c r="D17" s="22">
        <f>+[1]tab7!N17</f>
        <v>4338</v>
      </c>
      <c r="E17" s="33">
        <v>3020</v>
      </c>
      <c r="F17" s="21">
        <f>+[1]tab8!N17</f>
        <v>4097</v>
      </c>
      <c r="G17" s="21">
        <f>+[1]tab4!Q17</f>
        <v>113</v>
      </c>
      <c r="H17" s="34">
        <v>1296</v>
      </c>
      <c r="I17" s="33">
        <f t="shared" si="0"/>
        <v>12864</v>
      </c>
      <c r="J17" s="35">
        <f t="shared" si="1"/>
        <v>40.02583502491234</v>
      </c>
      <c r="K17" s="35">
        <f t="shared" si="2"/>
        <v>27.864919726886878</v>
      </c>
      <c r="L17" s="35">
        <f t="shared" si="3"/>
        <v>37.802177523528322</v>
      </c>
      <c r="M17" s="35">
        <f t="shared" si="7"/>
        <v>1.0426277911053701</v>
      </c>
      <c r="N17" s="35">
        <f t="shared" si="4"/>
        <v>11.957925816571322</v>
      </c>
      <c r="O17" s="36">
        <f t="shared" si="5"/>
        <v>118.69348588300423</v>
      </c>
    </row>
    <row r="18" spans="1:15" ht="15" thickBot="1" x14ac:dyDescent="0.35">
      <c r="A18" s="37"/>
      <c r="B18" s="38" t="s">
        <v>14</v>
      </c>
      <c r="C18" s="39">
        <f>SUM(C8:C17)</f>
        <v>270370</v>
      </c>
      <c r="D18" s="39">
        <f t="shared" ref="D18:I18" si="8">SUM(D8:D17)</f>
        <v>104552</v>
      </c>
      <c r="E18" s="39">
        <f t="shared" si="8"/>
        <v>73517</v>
      </c>
      <c r="F18" s="39">
        <f t="shared" si="8"/>
        <v>82138</v>
      </c>
      <c r="G18" s="39">
        <f t="shared" si="8"/>
        <v>585</v>
      </c>
      <c r="H18" s="39">
        <f t="shared" si="8"/>
        <v>27497</v>
      </c>
      <c r="I18" s="39">
        <f t="shared" si="8"/>
        <v>288289</v>
      </c>
      <c r="J18" s="40">
        <f>+D18/C18*100</f>
        <v>38.669970780781895</v>
      </c>
      <c r="K18" s="40">
        <f>+E18/C18*100</f>
        <v>27.191256426378668</v>
      </c>
      <c r="L18" s="40">
        <f>+F18/C18*100</f>
        <v>30.379849835410731</v>
      </c>
      <c r="M18" s="40">
        <f>+G18/C18*100</f>
        <v>0.21637015941117729</v>
      </c>
      <c r="N18" s="40">
        <f>+H18/C18*100</f>
        <v>10.170137219366055</v>
      </c>
      <c r="O18" s="41">
        <f>+I18/C18*100</f>
        <v>106.62758442134852</v>
      </c>
    </row>
  </sheetData>
  <mergeCells count="19">
    <mergeCell ref="M5:M7"/>
    <mergeCell ref="N5:N7"/>
    <mergeCell ref="O6:O7"/>
    <mergeCell ref="G5:G7"/>
    <mergeCell ref="H5:H7"/>
    <mergeCell ref="I5:I7"/>
    <mergeCell ref="J5:J7"/>
    <mergeCell ref="K5:K7"/>
    <mergeCell ref="L5:L7"/>
    <mergeCell ref="A1:O1"/>
    <mergeCell ref="A2:O2"/>
    <mergeCell ref="A4:A7"/>
    <mergeCell ref="B4:B7"/>
    <mergeCell ref="D4:I4"/>
    <mergeCell ref="J4:N4"/>
    <mergeCell ref="O4:O5"/>
    <mergeCell ref="D5:D7"/>
    <mergeCell ref="E5:E7"/>
    <mergeCell ref="F5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2022-01-24T07:32:48Z</dcterms:created>
  <dcterms:modified xsi:type="dcterms:W3CDTF">2022-01-24T07:33:19Z</dcterms:modified>
</cp:coreProperties>
</file>