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ATAP_JAKARTA_8sd112023\"/>
    </mc:Choice>
  </mc:AlternateContent>
  <xr:revisionPtr revIDLastSave="0" documentId="13_ncr:1_{D58C43E0-AEBE-43FD-AD96-56C1D8FC0682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anhun" sheetId="4" r:id="rId1"/>
    <sheet name="Tanhun1" sheetId="14" r:id="rId2"/>
    <sheet name="Tansim" sheetId="5" r:id="rId3"/>
    <sheet name="Tansim1" sheetId="8" r:id="rId4"/>
    <sheet name="TEBU PBS" sheetId="16" r:id="rId5"/>
    <sheet name="Sheet1" sheetId="15" r:id="rId6"/>
    <sheet name="Unggulan_tanhun" sheetId="12" state="hidden" r:id="rId7"/>
    <sheet name="Unggulan_tansim" sheetId="13" state="hidden" r:id="rId8"/>
    <sheet name="Tanhun1 (3)" sheetId="11" state="hidden" r:id="rId9"/>
    <sheet name="Tanhun1 (2)" sheetId="10" state="hidden" r:id="rId10"/>
  </sheets>
  <externalReferences>
    <externalReference r:id="rId11"/>
    <externalReference r:id="rId12"/>
  </externalReferences>
  <definedNames>
    <definedName name="_xlnm.Print_Area" localSheetId="0">Tanhun!$A$1:$S$34</definedName>
    <definedName name="_xlnm.Print_Area" localSheetId="1">Tanhun1!$A$1:$L$308</definedName>
    <definedName name="_xlnm.Print_Area" localSheetId="9">'Tanhun1 (2)'!$A$1:$M$305</definedName>
    <definedName name="_xlnm.Print_Area" localSheetId="8">'Tanhun1 (3)'!$A$1:$M$303</definedName>
    <definedName name="_xlnm.Print_Area" localSheetId="2">Tansim!$A$1:$P$56</definedName>
    <definedName name="_xlnm.Print_Area" localSheetId="3">Tansim1!$A$1:$J$141</definedName>
    <definedName name="_xlnm.Print_Area" localSheetId="6">Unggulan_tanhun!$A$1:$M$306</definedName>
    <definedName name="_xlnm.Print_Area" localSheetId="7">Unggulan_tansim!$A$1:$M$154</definedName>
    <definedName name="_xlnm.Print_Titles" localSheetId="4">'TEBU PBS'!$3:$4</definedName>
  </definedNames>
  <calcPr calcId="181029"/>
</workbook>
</file>

<file path=xl/calcChain.xml><?xml version="1.0" encoding="utf-8"?>
<calcChain xmlns="http://schemas.openxmlformats.org/spreadsheetml/2006/main">
  <c r="D15" i="8" l="1"/>
  <c r="I15" i="8" l="1"/>
  <c r="F15" i="8" l="1"/>
  <c r="E15" i="8"/>
  <c r="I126" i="14" l="1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J283" i="14" l="1"/>
  <c r="H283" i="14"/>
  <c r="H23" i="4" s="1"/>
  <c r="F283" i="14"/>
  <c r="F23" i="4" s="1"/>
  <c r="E283" i="14"/>
  <c r="E23" i="4" s="1"/>
  <c r="D283" i="14"/>
  <c r="D23" i="4" s="1"/>
  <c r="G282" i="14"/>
  <c r="G281" i="14"/>
  <c r="I280" i="14"/>
  <c r="G280" i="14"/>
  <c r="I279" i="14"/>
  <c r="G279" i="14"/>
  <c r="I278" i="14"/>
  <c r="G278" i="14"/>
  <c r="I277" i="14"/>
  <c r="G277" i="14"/>
  <c r="I276" i="14"/>
  <c r="G276" i="14"/>
  <c r="I275" i="14"/>
  <c r="G275" i="14"/>
  <c r="G274" i="14"/>
  <c r="G273" i="14"/>
  <c r="J266" i="14"/>
  <c r="H266" i="14"/>
  <c r="H22" i="4" s="1"/>
  <c r="F266" i="14"/>
  <c r="E266" i="14"/>
  <c r="E22" i="4" s="1"/>
  <c r="D266" i="14"/>
  <c r="D22" i="4" s="1"/>
  <c r="I265" i="14"/>
  <c r="G265" i="14"/>
  <c r="I264" i="14"/>
  <c r="G264" i="14"/>
  <c r="G263" i="14"/>
  <c r="G262" i="14"/>
  <c r="G261" i="14"/>
  <c r="G260" i="14"/>
  <c r="G259" i="14"/>
  <c r="G258" i="14"/>
  <c r="G257" i="14"/>
  <c r="G256" i="14"/>
  <c r="J249" i="14"/>
  <c r="H249" i="14"/>
  <c r="H21" i="4" s="1"/>
  <c r="F249" i="14"/>
  <c r="F21" i="4" s="1"/>
  <c r="E249" i="14"/>
  <c r="E21" i="4" s="1"/>
  <c r="D249" i="14"/>
  <c r="G248" i="14"/>
  <c r="G247" i="14"/>
  <c r="G246" i="14"/>
  <c r="G245" i="14"/>
  <c r="I244" i="14"/>
  <c r="G244" i="14"/>
  <c r="I243" i="14"/>
  <c r="G243" i="14"/>
  <c r="I242" i="14"/>
  <c r="G242" i="14"/>
  <c r="I241" i="14"/>
  <c r="G241" i="14"/>
  <c r="I240" i="14"/>
  <c r="G240" i="14"/>
  <c r="I239" i="14"/>
  <c r="G239" i="14"/>
  <c r="I227" i="14"/>
  <c r="G227" i="14"/>
  <c r="I226" i="14"/>
  <c r="G226" i="14"/>
  <c r="J225" i="14"/>
  <c r="H225" i="14"/>
  <c r="H20" i="4" s="1"/>
  <c r="F225" i="14"/>
  <c r="F20" i="4" s="1"/>
  <c r="E225" i="14"/>
  <c r="D225" i="14"/>
  <c r="D20" i="4" s="1"/>
  <c r="I224" i="14"/>
  <c r="G224" i="14"/>
  <c r="I223" i="14"/>
  <c r="G223" i="14"/>
  <c r="I222" i="14"/>
  <c r="G222" i="14"/>
  <c r="I221" i="14"/>
  <c r="G221" i="14"/>
  <c r="I220" i="14"/>
  <c r="G220" i="14"/>
  <c r="I219" i="14"/>
  <c r="G219" i="14"/>
  <c r="I218" i="14"/>
  <c r="G218" i="14"/>
  <c r="G217" i="14"/>
  <c r="I216" i="14"/>
  <c r="G216" i="14"/>
  <c r="G215" i="14"/>
  <c r="I208" i="14"/>
  <c r="G208" i="14"/>
  <c r="I207" i="14"/>
  <c r="G207" i="14"/>
  <c r="J206" i="14"/>
  <c r="H206" i="14"/>
  <c r="H19" i="4" s="1"/>
  <c r="F206" i="14"/>
  <c r="F19" i="4" s="1"/>
  <c r="E206" i="14"/>
  <c r="E19" i="4" s="1"/>
  <c r="D206" i="14"/>
  <c r="G205" i="14"/>
  <c r="G204" i="14"/>
  <c r="G203" i="14"/>
  <c r="G202" i="14"/>
  <c r="I201" i="14"/>
  <c r="G201" i="14"/>
  <c r="I200" i="14"/>
  <c r="G200" i="14"/>
  <c r="I199" i="14"/>
  <c r="G199" i="14"/>
  <c r="G198" i="14"/>
  <c r="G197" i="14"/>
  <c r="G196" i="14"/>
  <c r="J189" i="14"/>
  <c r="H189" i="14"/>
  <c r="F189" i="14"/>
  <c r="F18" i="4" s="1"/>
  <c r="E189" i="14"/>
  <c r="E18" i="4" s="1"/>
  <c r="D189" i="14"/>
  <c r="D18" i="4" s="1"/>
  <c r="I188" i="14"/>
  <c r="G188" i="14"/>
  <c r="I187" i="14"/>
  <c r="G187" i="14"/>
  <c r="I186" i="14"/>
  <c r="G186" i="14"/>
  <c r="I185" i="14"/>
  <c r="G185" i="14"/>
  <c r="I184" i="14"/>
  <c r="G184" i="14"/>
  <c r="I183" i="14"/>
  <c r="G183" i="14"/>
  <c r="I182" i="14"/>
  <c r="G182" i="14"/>
  <c r="I181" i="14"/>
  <c r="G181" i="14"/>
  <c r="I180" i="14"/>
  <c r="G180" i="14"/>
  <c r="I179" i="14"/>
  <c r="G179" i="14"/>
  <c r="J165" i="14"/>
  <c r="H165" i="14"/>
  <c r="H17" i="4" s="1"/>
  <c r="F165" i="14"/>
  <c r="F17" i="4" s="1"/>
  <c r="E165" i="14"/>
  <c r="D165" i="14"/>
  <c r="D17" i="4" s="1"/>
  <c r="I164" i="14"/>
  <c r="G164" i="14"/>
  <c r="I163" i="14"/>
  <c r="G163" i="14"/>
  <c r="I162" i="14"/>
  <c r="G162" i="14"/>
  <c r="I161" i="14"/>
  <c r="G161" i="14"/>
  <c r="I160" i="14"/>
  <c r="G160" i="14"/>
  <c r="I159" i="14"/>
  <c r="G159" i="14"/>
  <c r="I158" i="14"/>
  <c r="G158" i="14"/>
  <c r="I157" i="14"/>
  <c r="G157" i="14"/>
  <c r="I156" i="14"/>
  <c r="G156" i="14"/>
  <c r="I155" i="14"/>
  <c r="G155" i="14"/>
  <c r="J148" i="14"/>
  <c r="H148" i="14"/>
  <c r="H16" i="4" s="1"/>
  <c r="F148" i="14"/>
  <c r="F16" i="4" s="1"/>
  <c r="E148" i="14"/>
  <c r="E16" i="4" s="1"/>
  <c r="D148" i="14"/>
  <c r="D16" i="4" s="1"/>
  <c r="G147" i="14"/>
  <c r="G146" i="14"/>
  <c r="I145" i="14"/>
  <c r="G145" i="14"/>
  <c r="I144" i="14"/>
  <c r="G144" i="14"/>
  <c r="I143" i="14"/>
  <c r="G143" i="14"/>
  <c r="I142" i="14"/>
  <c r="G142" i="14"/>
  <c r="I141" i="14"/>
  <c r="G141" i="14"/>
  <c r="I140" i="14"/>
  <c r="G140" i="14"/>
  <c r="I139" i="14"/>
  <c r="G139" i="14"/>
  <c r="G138" i="14"/>
  <c r="J131" i="14"/>
  <c r="H131" i="14"/>
  <c r="H15" i="4" s="1"/>
  <c r="F131" i="14"/>
  <c r="F15" i="4" s="1"/>
  <c r="E131" i="14"/>
  <c r="D131" i="14"/>
  <c r="G130" i="14"/>
  <c r="G129" i="14"/>
  <c r="G128" i="14"/>
  <c r="I127" i="14"/>
  <c r="G127" i="14"/>
  <c r="G126" i="14"/>
  <c r="I125" i="14"/>
  <c r="G125" i="14"/>
  <c r="G124" i="14"/>
  <c r="I123" i="14"/>
  <c r="G123" i="14"/>
  <c r="I122" i="14"/>
  <c r="G122" i="14"/>
  <c r="G121" i="14"/>
  <c r="J107" i="14"/>
  <c r="H107" i="14"/>
  <c r="F107" i="14"/>
  <c r="F14" i="4" s="1"/>
  <c r="E107" i="14"/>
  <c r="E14" i="4" s="1"/>
  <c r="D107" i="14"/>
  <c r="I106" i="14"/>
  <c r="G106" i="14"/>
  <c r="I105" i="14"/>
  <c r="G105" i="14"/>
  <c r="I104" i="14"/>
  <c r="G104" i="14"/>
  <c r="I103" i="14"/>
  <c r="G103" i="14"/>
  <c r="I102" i="14"/>
  <c r="G102" i="14"/>
  <c r="I101" i="14"/>
  <c r="G101" i="14"/>
  <c r="I100" i="14"/>
  <c r="G100" i="14"/>
  <c r="I99" i="14"/>
  <c r="G99" i="14"/>
  <c r="I98" i="14"/>
  <c r="G98" i="14"/>
  <c r="G97" i="14"/>
  <c r="J90" i="14"/>
  <c r="H90" i="14"/>
  <c r="H13" i="4" s="1"/>
  <c r="F90" i="14"/>
  <c r="F13" i="4" s="1"/>
  <c r="E90" i="14"/>
  <c r="E13" i="4" s="1"/>
  <c r="D90" i="14"/>
  <c r="D13" i="4" s="1"/>
  <c r="I89" i="14"/>
  <c r="G89" i="14"/>
  <c r="G88" i="14"/>
  <c r="I87" i="14"/>
  <c r="G87" i="14"/>
  <c r="I86" i="14"/>
  <c r="G86" i="14"/>
  <c r="I85" i="14"/>
  <c r="G85" i="14"/>
  <c r="I84" i="14"/>
  <c r="G84" i="14"/>
  <c r="I83" i="14"/>
  <c r="G83" i="14"/>
  <c r="I82" i="14"/>
  <c r="G82" i="14"/>
  <c r="I81" i="14"/>
  <c r="G81" i="14"/>
  <c r="I80" i="14"/>
  <c r="G80" i="14"/>
  <c r="J73" i="14"/>
  <c r="H73" i="14"/>
  <c r="F73" i="14"/>
  <c r="F12" i="4" s="1"/>
  <c r="E73" i="14"/>
  <c r="E12" i="4" s="1"/>
  <c r="D73" i="14"/>
  <c r="D12" i="4" s="1"/>
  <c r="G72" i="14"/>
  <c r="G71" i="14"/>
  <c r="G70" i="14"/>
  <c r="G69" i="14"/>
  <c r="G68" i="14"/>
  <c r="I67" i="14"/>
  <c r="G67" i="14"/>
  <c r="I66" i="14"/>
  <c r="G66" i="14"/>
  <c r="I65" i="14"/>
  <c r="G65" i="14"/>
  <c r="I64" i="14"/>
  <c r="G64" i="14"/>
  <c r="G63" i="14"/>
  <c r="J52" i="14"/>
  <c r="H52" i="14"/>
  <c r="H11" i="4" s="1"/>
  <c r="F52" i="14"/>
  <c r="F11" i="4" s="1"/>
  <c r="E52" i="14"/>
  <c r="E11" i="4" s="1"/>
  <c r="D52" i="14"/>
  <c r="G51" i="14"/>
  <c r="G50" i="14"/>
  <c r="G49" i="14"/>
  <c r="I48" i="14"/>
  <c r="G48" i="14"/>
  <c r="G47" i="14"/>
  <c r="I46" i="14"/>
  <c r="G46" i="14"/>
  <c r="G45" i="14"/>
  <c r="G44" i="14"/>
  <c r="G43" i="14"/>
  <c r="G42" i="14"/>
  <c r="J35" i="14"/>
  <c r="L10" i="4" s="1"/>
  <c r="H35" i="14"/>
  <c r="F35" i="14"/>
  <c r="F10" i="4" s="1"/>
  <c r="E35" i="14"/>
  <c r="E10" i="4" s="1"/>
  <c r="D35" i="14"/>
  <c r="D10" i="4" s="1"/>
  <c r="I34" i="14"/>
  <c r="G34" i="14"/>
  <c r="I33" i="14"/>
  <c r="G33" i="14"/>
  <c r="I32" i="14"/>
  <c r="G32" i="14"/>
  <c r="I31" i="14"/>
  <c r="G31" i="14"/>
  <c r="I30" i="14"/>
  <c r="G30" i="14"/>
  <c r="I29" i="14"/>
  <c r="G29" i="14"/>
  <c r="I28" i="14"/>
  <c r="G28" i="14"/>
  <c r="I27" i="14"/>
  <c r="G27" i="14"/>
  <c r="I26" i="14"/>
  <c r="G26" i="14"/>
  <c r="G25" i="14"/>
  <c r="J18" i="14"/>
  <c r="H18" i="14"/>
  <c r="H9" i="4" s="1"/>
  <c r="F18" i="14"/>
  <c r="E18" i="14"/>
  <c r="E9" i="4" s="1"/>
  <c r="D18" i="14"/>
  <c r="D9" i="4" s="1"/>
  <c r="I17" i="14"/>
  <c r="G17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G35" i="14" l="1"/>
  <c r="G10" i="4" s="1"/>
  <c r="I18" i="14"/>
  <c r="I9" i="4" s="1"/>
  <c r="I266" i="14"/>
  <c r="I22" i="4" s="1"/>
  <c r="J11" i="4"/>
  <c r="L11" i="4"/>
  <c r="G107" i="14"/>
  <c r="G14" i="4" s="1"/>
  <c r="D14" i="4"/>
  <c r="I206" i="14"/>
  <c r="I19" i="4" s="1"/>
  <c r="J9" i="4"/>
  <c r="L9" i="4"/>
  <c r="I35" i="14"/>
  <c r="I10" i="4" s="1"/>
  <c r="H10" i="4"/>
  <c r="I52" i="14"/>
  <c r="I11" i="4" s="1"/>
  <c r="G18" i="14"/>
  <c r="G9" i="4" s="1"/>
  <c r="F9" i="4"/>
  <c r="G73" i="14"/>
  <c r="G12" i="4" s="1"/>
  <c r="J19" i="4"/>
  <c r="L19" i="4"/>
  <c r="G52" i="14"/>
  <c r="G11" i="4" s="1"/>
  <c r="D11" i="4"/>
  <c r="I73" i="14"/>
  <c r="I12" i="4" s="1"/>
  <c r="H12" i="4"/>
  <c r="I107" i="14"/>
  <c r="I14" i="4" s="1"/>
  <c r="H14" i="4"/>
  <c r="J12" i="4"/>
  <c r="L12" i="4"/>
  <c r="J14" i="4"/>
  <c r="L14" i="4"/>
  <c r="L16" i="4"/>
  <c r="J16" i="4"/>
  <c r="G206" i="14"/>
  <c r="G19" i="4" s="1"/>
  <c r="D19" i="4"/>
  <c r="J23" i="4"/>
  <c r="L23" i="4"/>
  <c r="G283" i="14"/>
  <c r="G23" i="4" s="1"/>
  <c r="I283" i="14"/>
  <c r="I23" i="4" s="1"/>
  <c r="L21" i="4"/>
  <c r="J21" i="4"/>
  <c r="I249" i="14"/>
  <c r="I21" i="4" s="1"/>
  <c r="G249" i="14"/>
  <c r="G21" i="4" s="1"/>
  <c r="D21" i="4"/>
  <c r="J22" i="4"/>
  <c r="L22" i="4"/>
  <c r="G266" i="14"/>
  <c r="G22" i="4" s="1"/>
  <c r="F22" i="4"/>
  <c r="L18" i="4"/>
  <c r="J18" i="4"/>
  <c r="G189" i="14"/>
  <c r="G18" i="4" s="1"/>
  <c r="I189" i="14"/>
  <c r="I18" i="4" s="1"/>
  <c r="H18" i="4"/>
  <c r="J17" i="4"/>
  <c r="L17" i="4"/>
  <c r="G165" i="14"/>
  <c r="G17" i="4" s="1"/>
  <c r="E17" i="4"/>
  <c r="I165" i="14"/>
  <c r="I17" i="4" s="1"/>
  <c r="J20" i="4"/>
  <c r="L20" i="4"/>
  <c r="I225" i="14"/>
  <c r="I20" i="4" s="1"/>
  <c r="E20" i="4"/>
  <c r="G225" i="14"/>
  <c r="G20" i="4" s="1"/>
  <c r="J15" i="4"/>
  <c r="L15" i="4"/>
  <c r="I131" i="14"/>
  <c r="I15" i="4" s="1"/>
  <c r="E15" i="4"/>
  <c r="G131" i="14"/>
  <c r="G15" i="4" s="1"/>
  <c r="D15" i="4"/>
  <c r="L13" i="4"/>
  <c r="J13" i="4"/>
  <c r="I90" i="14"/>
  <c r="I13" i="4" s="1"/>
  <c r="G90" i="14"/>
  <c r="G13" i="4" s="1"/>
  <c r="J296" i="14"/>
  <c r="I148" i="14"/>
  <c r="I16" i="4" s="1"/>
  <c r="E296" i="14"/>
  <c r="G148" i="14"/>
  <c r="G16" i="4" s="1"/>
  <c r="D296" i="14"/>
  <c r="F296" i="14"/>
  <c r="H296" i="14"/>
  <c r="G296" i="14" l="1"/>
  <c r="I296" i="14"/>
  <c r="I145" i="13" l="1"/>
  <c r="H145" i="13"/>
  <c r="F145" i="13"/>
  <c r="G145" i="13" s="1"/>
  <c r="E145" i="13"/>
  <c r="D145" i="13"/>
  <c r="G144" i="13"/>
  <c r="G142" i="13"/>
  <c r="H128" i="13"/>
  <c r="I127" i="13"/>
  <c r="H127" i="13"/>
  <c r="F127" i="13"/>
  <c r="E127" i="13"/>
  <c r="D127" i="13"/>
  <c r="G127" i="13" s="1"/>
  <c r="I126" i="13"/>
  <c r="H126" i="13"/>
  <c r="F126" i="13"/>
  <c r="E126" i="13"/>
  <c r="D126" i="13"/>
  <c r="G126" i="13" s="1"/>
  <c r="I125" i="13"/>
  <c r="G125" i="13"/>
  <c r="F125" i="13"/>
  <c r="E125" i="13"/>
  <c r="D125" i="13"/>
  <c r="I124" i="13"/>
  <c r="H124" i="13"/>
  <c r="F124" i="13"/>
  <c r="E124" i="13"/>
  <c r="D124" i="13"/>
  <c r="I123" i="13"/>
  <c r="F123" i="13"/>
  <c r="E123" i="13"/>
  <c r="D123" i="13"/>
  <c r="I122" i="13"/>
  <c r="H122" i="13"/>
  <c r="H121" i="13"/>
  <c r="G121" i="13"/>
  <c r="F121" i="13"/>
  <c r="E121" i="13"/>
  <c r="D121" i="13"/>
  <c r="H120" i="13"/>
  <c r="G120" i="13"/>
  <c r="F120" i="13"/>
  <c r="E120" i="13"/>
  <c r="D120" i="13"/>
  <c r="I119" i="13"/>
  <c r="H119" i="13"/>
  <c r="G119" i="13"/>
  <c r="F119" i="13"/>
  <c r="E119" i="13"/>
  <c r="D119" i="13"/>
  <c r="I118" i="13"/>
  <c r="I128" i="13" s="1"/>
  <c r="H118" i="13"/>
  <c r="G118" i="13"/>
  <c r="F118" i="13"/>
  <c r="F128" i="13" s="1"/>
  <c r="E118" i="13"/>
  <c r="E128" i="13" s="1"/>
  <c r="D118" i="13"/>
  <c r="D128" i="13" s="1"/>
  <c r="I107" i="13"/>
  <c r="H107" i="13"/>
  <c r="F107" i="13"/>
  <c r="E107" i="13"/>
  <c r="D107" i="13"/>
  <c r="I90" i="13"/>
  <c r="H90" i="13"/>
  <c r="F90" i="13"/>
  <c r="E90" i="13"/>
  <c r="D90" i="13"/>
  <c r="G89" i="13"/>
  <c r="G85" i="13"/>
  <c r="G84" i="13"/>
  <c r="G83" i="13"/>
  <c r="G81" i="13"/>
  <c r="I73" i="13"/>
  <c r="H73" i="13"/>
  <c r="F73" i="13"/>
  <c r="G73" i="13" s="1"/>
  <c r="E73" i="13"/>
  <c r="D73" i="13"/>
  <c r="G70" i="13"/>
  <c r="G67" i="13"/>
  <c r="G66" i="13"/>
  <c r="G65" i="13"/>
  <c r="I52" i="13"/>
  <c r="H52" i="13"/>
  <c r="F52" i="13"/>
  <c r="G52" i="13" s="1"/>
  <c r="E52" i="13"/>
  <c r="D52" i="13"/>
  <c r="G51" i="13"/>
  <c r="G50" i="13"/>
  <c r="G49" i="13"/>
  <c r="G48" i="13"/>
  <c r="G47" i="13"/>
  <c r="G46" i="13"/>
  <c r="G45" i="13"/>
  <c r="G44" i="13"/>
  <c r="G43" i="13"/>
  <c r="I35" i="13"/>
  <c r="H35" i="13"/>
  <c r="F35" i="13"/>
  <c r="E35" i="13"/>
  <c r="D35" i="13"/>
  <c r="G32" i="13"/>
  <c r="I18" i="13"/>
  <c r="H18" i="13"/>
  <c r="F18" i="13"/>
  <c r="E18" i="13"/>
  <c r="D18" i="13"/>
  <c r="G17" i="13"/>
  <c r="G15" i="13"/>
  <c r="G14" i="13"/>
  <c r="G13" i="13"/>
  <c r="J283" i="12"/>
  <c r="H283" i="12"/>
  <c r="I283" i="12" s="1"/>
  <c r="F283" i="12"/>
  <c r="E283" i="12"/>
  <c r="D283" i="12"/>
  <c r="G282" i="12"/>
  <c r="I281" i="12"/>
  <c r="G281" i="12"/>
  <c r="I280" i="12"/>
  <c r="G280" i="12"/>
  <c r="I279" i="12"/>
  <c r="G279" i="12"/>
  <c r="I278" i="12"/>
  <c r="G278" i="12"/>
  <c r="I277" i="12"/>
  <c r="G277" i="12"/>
  <c r="I276" i="12"/>
  <c r="G276" i="12"/>
  <c r="I275" i="12"/>
  <c r="G275" i="12"/>
  <c r="G274" i="12"/>
  <c r="G273" i="12"/>
  <c r="J266" i="12"/>
  <c r="H266" i="12"/>
  <c r="F266" i="12"/>
  <c r="E266" i="12"/>
  <c r="D266" i="12"/>
  <c r="G266" i="12" s="1"/>
  <c r="I265" i="12"/>
  <c r="G265" i="12"/>
  <c r="I264" i="12"/>
  <c r="G264" i="12"/>
  <c r="G263" i="12"/>
  <c r="G262" i="12"/>
  <c r="G261" i="12"/>
  <c r="G260" i="12"/>
  <c r="G259" i="12"/>
  <c r="G258" i="12"/>
  <c r="G257" i="12"/>
  <c r="G256" i="12"/>
  <c r="J249" i="12"/>
  <c r="H249" i="12"/>
  <c r="F249" i="12"/>
  <c r="G249" i="12" s="1"/>
  <c r="E249" i="12"/>
  <c r="D249" i="12"/>
  <c r="G248" i="12"/>
  <c r="G247" i="12"/>
  <c r="G246" i="12"/>
  <c r="G245" i="12"/>
  <c r="I244" i="12"/>
  <c r="G244" i="12"/>
  <c r="I243" i="12"/>
  <c r="G243" i="12"/>
  <c r="I242" i="12"/>
  <c r="G242" i="12"/>
  <c r="I241" i="12"/>
  <c r="G241" i="12"/>
  <c r="I240" i="12"/>
  <c r="G240" i="12"/>
  <c r="I239" i="12"/>
  <c r="G239" i="12"/>
  <c r="I227" i="12"/>
  <c r="G227" i="12"/>
  <c r="I226" i="12"/>
  <c r="G226" i="12"/>
  <c r="J225" i="12"/>
  <c r="H225" i="12"/>
  <c r="I225" i="12" s="1"/>
  <c r="F225" i="12"/>
  <c r="G225" i="12" s="1"/>
  <c r="E225" i="12"/>
  <c r="D225" i="12"/>
  <c r="I224" i="12"/>
  <c r="G224" i="12"/>
  <c r="I223" i="12"/>
  <c r="G223" i="12"/>
  <c r="I222" i="12"/>
  <c r="G222" i="12"/>
  <c r="I221" i="12"/>
  <c r="G221" i="12"/>
  <c r="I220" i="12"/>
  <c r="G220" i="12"/>
  <c r="I219" i="12"/>
  <c r="G219" i="12"/>
  <c r="I218" i="12"/>
  <c r="G218" i="12"/>
  <c r="G217" i="12"/>
  <c r="I216" i="12"/>
  <c r="G216" i="12"/>
  <c r="G215" i="12"/>
  <c r="I208" i="12"/>
  <c r="G208" i="12"/>
  <c r="I207" i="12"/>
  <c r="G207" i="12"/>
  <c r="J206" i="12"/>
  <c r="H206" i="12"/>
  <c r="F206" i="12"/>
  <c r="E206" i="12"/>
  <c r="D206" i="12"/>
  <c r="G206" i="12" s="1"/>
  <c r="G205" i="12"/>
  <c r="G204" i="12"/>
  <c r="G203" i="12"/>
  <c r="G202" i="12"/>
  <c r="I201" i="12"/>
  <c r="G201" i="12"/>
  <c r="I200" i="12"/>
  <c r="G200" i="12"/>
  <c r="I199" i="12"/>
  <c r="G199" i="12"/>
  <c r="G198" i="12"/>
  <c r="G197" i="12"/>
  <c r="G196" i="12"/>
  <c r="J189" i="12"/>
  <c r="H189" i="12"/>
  <c r="F189" i="12"/>
  <c r="E189" i="12"/>
  <c r="D189" i="12"/>
  <c r="I188" i="12"/>
  <c r="G188" i="12"/>
  <c r="I187" i="12"/>
  <c r="G187" i="12"/>
  <c r="I186" i="12"/>
  <c r="G186" i="12"/>
  <c r="I185" i="12"/>
  <c r="G185" i="12"/>
  <c r="I184" i="12"/>
  <c r="G184" i="12"/>
  <c r="I183" i="12"/>
  <c r="G183" i="12"/>
  <c r="I182" i="12"/>
  <c r="G182" i="12"/>
  <c r="I181" i="12"/>
  <c r="G181" i="12"/>
  <c r="I180" i="12"/>
  <c r="G180" i="12"/>
  <c r="I179" i="12"/>
  <c r="G179" i="12"/>
  <c r="J165" i="12"/>
  <c r="H165" i="12"/>
  <c r="I165" i="12" s="1"/>
  <c r="F165" i="12"/>
  <c r="E165" i="12"/>
  <c r="D165" i="12"/>
  <c r="I164" i="12"/>
  <c r="G164" i="12"/>
  <c r="I163" i="12"/>
  <c r="G163" i="12"/>
  <c r="I162" i="12"/>
  <c r="G162" i="12"/>
  <c r="I161" i="12"/>
  <c r="G161" i="12"/>
  <c r="I160" i="12"/>
  <c r="G160" i="12"/>
  <c r="I159" i="12"/>
  <c r="G159" i="12"/>
  <c r="I158" i="12"/>
  <c r="G158" i="12"/>
  <c r="I157" i="12"/>
  <c r="G157" i="12"/>
  <c r="I156" i="12"/>
  <c r="G156" i="12"/>
  <c r="I155" i="12"/>
  <c r="G155" i="12"/>
  <c r="J148" i="12"/>
  <c r="I148" i="12"/>
  <c r="H148" i="12"/>
  <c r="F148" i="12"/>
  <c r="E148" i="12"/>
  <c r="G148" i="12" s="1"/>
  <c r="D148" i="12"/>
  <c r="G147" i="12"/>
  <c r="I146" i="12"/>
  <c r="G146" i="12"/>
  <c r="I145" i="12"/>
  <c r="G145" i="12"/>
  <c r="I144" i="12"/>
  <c r="G144" i="12"/>
  <c r="I143" i="12"/>
  <c r="G143" i="12"/>
  <c r="I142" i="12"/>
  <c r="G142" i="12"/>
  <c r="I141" i="12"/>
  <c r="G141" i="12"/>
  <c r="I140" i="12"/>
  <c r="G140" i="12"/>
  <c r="I139" i="12"/>
  <c r="G139" i="12"/>
  <c r="G138" i="12"/>
  <c r="J131" i="12"/>
  <c r="H131" i="12"/>
  <c r="I131" i="12" s="1"/>
  <c r="F131" i="12"/>
  <c r="G131" i="12" s="1"/>
  <c r="E131" i="12"/>
  <c r="D131" i="12"/>
  <c r="G130" i="12"/>
  <c r="G129" i="12"/>
  <c r="G128" i="12"/>
  <c r="I127" i="12"/>
  <c r="G127" i="12"/>
  <c r="G126" i="12"/>
  <c r="I125" i="12"/>
  <c r="G125" i="12"/>
  <c r="G124" i="12"/>
  <c r="I123" i="12"/>
  <c r="G123" i="12"/>
  <c r="I122" i="12"/>
  <c r="G122" i="12"/>
  <c r="G121" i="12"/>
  <c r="J107" i="12"/>
  <c r="H107" i="12"/>
  <c r="I107" i="12" s="1"/>
  <c r="G107" i="12"/>
  <c r="F107" i="12"/>
  <c r="E107" i="12"/>
  <c r="D107" i="12"/>
  <c r="I106" i="12"/>
  <c r="G106" i="12"/>
  <c r="I105" i="12"/>
  <c r="G105" i="12"/>
  <c r="I104" i="12"/>
  <c r="G104" i="12"/>
  <c r="I103" i="12"/>
  <c r="G103" i="12"/>
  <c r="I102" i="12"/>
  <c r="G102" i="12"/>
  <c r="I101" i="12"/>
  <c r="G101" i="12"/>
  <c r="I100" i="12"/>
  <c r="G100" i="12"/>
  <c r="I99" i="12"/>
  <c r="G99" i="12"/>
  <c r="I98" i="12"/>
  <c r="G98" i="12"/>
  <c r="G97" i="12"/>
  <c r="J90" i="12"/>
  <c r="H90" i="12"/>
  <c r="I90" i="12" s="1"/>
  <c r="F90" i="12"/>
  <c r="E90" i="12"/>
  <c r="D90" i="12"/>
  <c r="I89" i="12"/>
  <c r="G88" i="12"/>
  <c r="I87" i="12"/>
  <c r="G87" i="12"/>
  <c r="I86" i="12"/>
  <c r="G86" i="12"/>
  <c r="I85" i="12"/>
  <c r="G85" i="12"/>
  <c r="I84" i="12"/>
  <c r="G84" i="12"/>
  <c r="I83" i="12"/>
  <c r="G83" i="12"/>
  <c r="I82" i="12"/>
  <c r="G82" i="12"/>
  <c r="G90" i="12" s="1"/>
  <c r="I81" i="12"/>
  <c r="G81" i="12"/>
  <c r="I80" i="12"/>
  <c r="G80" i="12"/>
  <c r="J73" i="12"/>
  <c r="H73" i="12"/>
  <c r="F73" i="12"/>
  <c r="G73" i="12" s="1"/>
  <c r="E73" i="12"/>
  <c r="D73" i="12"/>
  <c r="G72" i="12"/>
  <c r="G71" i="12"/>
  <c r="G70" i="12"/>
  <c r="G69" i="12"/>
  <c r="G68" i="12"/>
  <c r="I67" i="12"/>
  <c r="G67" i="12"/>
  <c r="I66" i="12"/>
  <c r="G66" i="12"/>
  <c r="I65" i="12"/>
  <c r="G65" i="12"/>
  <c r="I64" i="12"/>
  <c r="G64" i="12"/>
  <c r="G63" i="12"/>
  <c r="J52" i="12"/>
  <c r="H52" i="12"/>
  <c r="I52" i="12" s="1"/>
  <c r="G52" i="12"/>
  <c r="F52" i="12"/>
  <c r="E52" i="12"/>
  <c r="D52" i="12"/>
  <c r="G51" i="12"/>
  <c r="G50" i="12"/>
  <c r="G49" i="12"/>
  <c r="I48" i="12"/>
  <c r="G48" i="12"/>
  <c r="G47" i="12"/>
  <c r="I46" i="12"/>
  <c r="G46" i="12"/>
  <c r="G45" i="12"/>
  <c r="G44" i="12"/>
  <c r="G43" i="12"/>
  <c r="G42" i="12"/>
  <c r="J35" i="12"/>
  <c r="H35" i="12"/>
  <c r="I35" i="12" s="1"/>
  <c r="F35" i="12"/>
  <c r="G35" i="12" s="1"/>
  <c r="E35" i="12"/>
  <c r="D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G25" i="12"/>
  <c r="J18" i="12"/>
  <c r="H18" i="12"/>
  <c r="I18" i="12" s="1"/>
  <c r="F18" i="12"/>
  <c r="E18" i="12"/>
  <c r="D18" i="12"/>
  <c r="G18" i="12" s="1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J280" i="11"/>
  <c r="H280" i="11"/>
  <c r="F280" i="11"/>
  <c r="E280" i="11"/>
  <c r="I280" i="11" s="1"/>
  <c r="D280" i="11"/>
  <c r="G279" i="11"/>
  <c r="I278" i="11"/>
  <c r="G278" i="11"/>
  <c r="I277" i="11"/>
  <c r="G277" i="11"/>
  <c r="I276" i="11"/>
  <c r="G276" i="11"/>
  <c r="I275" i="11"/>
  <c r="G275" i="11"/>
  <c r="I274" i="11"/>
  <c r="G274" i="11"/>
  <c r="I273" i="11"/>
  <c r="G273" i="11"/>
  <c r="I272" i="11"/>
  <c r="G272" i="11"/>
  <c r="G271" i="11"/>
  <c r="G270" i="11"/>
  <c r="J263" i="11"/>
  <c r="H263" i="11"/>
  <c r="F263" i="11"/>
  <c r="E263" i="11"/>
  <c r="D263" i="11"/>
  <c r="I262" i="11"/>
  <c r="G262" i="11"/>
  <c r="I261" i="11"/>
  <c r="G261" i="11"/>
  <c r="G260" i="11"/>
  <c r="G259" i="11"/>
  <c r="G258" i="11"/>
  <c r="G257" i="11"/>
  <c r="G256" i="11"/>
  <c r="G255" i="11"/>
  <c r="G254" i="11"/>
  <c r="G253" i="11"/>
  <c r="J248" i="11"/>
  <c r="H248" i="11"/>
  <c r="I248" i="11" s="1"/>
  <c r="F248" i="11"/>
  <c r="E248" i="11"/>
  <c r="D248" i="11"/>
  <c r="G248" i="11" s="1"/>
  <c r="G247" i="11"/>
  <c r="G246" i="11"/>
  <c r="G245" i="11"/>
  <c r="G244" i="11"/>
  <c r="I243" i="11"/>
  <c r="G243" i="11"/>
  <c r="I242" i="11"/>
  <c r="G242" i="11"/>
  <c r="I241" i="11"/>
  <c r="G241" i="11"/>
  <c r="I240" i="11"/>
  <c r="G240" i="11"/>
  <c r="I239" i="11"/>
  <c r="G239" i="11"/>
  <c r="I238" i="11"/>
  <c r="G238" i="11"/>
  <c r="I226" i="11"/>
  <c r="G226" i="11"/>
  <c r="I225" i="11"/>
  <c r="G225" i="11"/>
  <c r="J224" i="11"/>
  <c r="H224" i="11"/>
  <c r="F224" i="11"/>
  <c r="E224" i="11"/>
  <c r="D224" i="11"/>
  <c r="I223" i="11"/>
  <c r="G223" i="11"/>
  <c r="I222" i="11"/>
  <c r="G222" i="11"/>
  <c r="I221" i="11"/>
  <c r="G221" i="11"/>
  <c r="I220" i="11"/>
  <c r="G220" i="11"/>
  <c r="I219" i="11"/>
  <c r="G219" i="11"/>
  <c r="I218" i="11"/>
  <c r="G218" i="11"/>
  <c r="I217" i="11"/>
  <c r="G217" i="11"/>
  <c r="G216" i="11"/>
  <c r="I215" i="11"/>
  <c r="G215" i="11"/>
  <c r="G214" i="11"/>
  <c r="I207" i="11"/>
  <c r="G207" i="11"/>
  <c r="I206" i="11"/>
  <c r="G206" i="11"/>
  <c r="J205" i="11"/>
  <c r="H205" i="11"/>
  <c r="F205" i="11"/>
  <c r="E205" i="11"/>
  <c r="D205" i="11"/>
  <c r="G204" i="11"/>
  <c r="G203" i="11"/>
  <c r="G202" i="11"/>
  <c r="G201" i="11"/>
  <c r="I200" i="11"/>
  <c r="G200" i="11"/>
  <c r="I199" i="11"/>
  <c r="G199" i="11"/>
  <c r="I198" i="11"/>
  <c r="G198" i="11"/>
  <c r="G197" i="11"/>
  <c r="G196" i="11"/>
  <c r="G195" i="11"/>
  <c r="J188" i="11"/>
  <c r="H188" i="11"/>
  <c r="F188" i="11"/>
  <c r="E188" i="11"/>
  <c r="D188" i="11"/>
  <c r="I187" i="11"/>
  <c r="G187" i="11"/>
  <c r="I186" i="11"/>
  <c r="G186" i="11"/>
  <c r="I185" i="11"/>
  <c r="G185" i="11"/>
  <c r="I184" i="11"/>
  <c r="G184" i="11"/>
  <c r="I183" i="11"/>
  <c r="G183" i="11"/>
  <c r="I182" i="11"/>
  <c r="G182" i="11"/>
  <c r="I181" i="11"/>
  <c r="G181" i="11"/>
  <c r="I180" i="11"/>
  <c r="G180" i="11"/>
  <c r="I179" i="11"/>
  <c r="G179" i="11"/>
  <c r="I178" i="11"/>
  <c r="G178" i="11"/>
  <c r="J164" i="11"/>
  <c r="H164" i="11"/>
  <c r="F164" i="11"/>
  <c r="E164" i="11"/>
  <c r="D164" i="11"/>
  <c r="I163" i="11"/>
  <c r="G163" i="11"/>
  <c r="I162" i="11"/>
  <c r="G162" i="11"/>
  <c r="I161" i="11"/>
  <c r="G161" i="11"/>
  <c r="I160" i="11"/>
  <c r="G160" i="11"/>
  <c r="I159" i="11"/>
  <c r="G159" i="11"/>
  <c r="I158" i="11"/>
  <c r="G158" i="11"/>
  <c r="I157" i="11"/>
  <c r="G157" i="11"/>
  <c r="I156" i="11"/>
  <c r="G156" i="11"/>
  <c r="I155" i="11"/>
  <c r="G155" i="11"/>
  <c r="I154" i="11"/>
  <c r="G154" i="11"/>
  <c r="J147" i="11"/>
  <c r="H147" i="11"/>
  <c r="I147" i="11" s="1"/>
  <c r="F147" i="11"/>
  <c r="E147" i="11"/>
  <c r="D147" i="11"/>
  <c r="G146" i="11"/>
  <c r="I145" i="11"/>
  <c r="G145" i="11"/>
  <c r="I144" i="11"/>
  <c r="G144" i="11"/>
  <c r="I143" i="11"/>
  <c r="G143" i="11"/>
  <c r="I142" i="11"/>
  <c r="G142" i="11"/>
  <c r="I141" i="11"/>
  <c r="G141" i="11"/>
  <c r="I140" i="11"/>
  <c r="G140" i="11"/>
  <c r="I139" i="11"/>
  <c r="G139" i="11"/>
  <c r="I138" i="11"/>
  <c r="G138" i="11"/>
  <c r="G137" i="11"/>
  <c r="J130" i="11"/>
  <c r="H130" i="11"/>
  <c r="I130" i="11" s="1"/>
  <c r="F130" i="11"/>
  <c r="E130" i="11"/>
  <c r="D130" i="11"/>
  <c r="G129" i="11"/>
  <c r="G128" i="11"/>
  <c r="G127" i="11"/>
  <c r="I126" i="11"/>
  <c r="G126" i="11"/>
  <c r="G125" i="11"/>
  <c r="I124" i="11"/>
  <c r="G124" i="11"/>
  <c r="G123" i="11"/>
  <c r="I122" i="11"/>
  <c r="G122" i="11"/>
  <c r="I121" i="11"/>
  <c r="G121" i="11"/>
  <c r="G120" i="11"/>
  <c r="J106" i="11"/>
  <c r="H106" i="11"/>
  <c r="F106" i="11"/>
  <c r="E106" i="11"/>
  <c r="D106" i="11"/>
  <c r="I105" i="11"/>
  <c r="G105" i="11"/>
  <c r="I104" i="11"/>
  <c r="G104" i="11"/>
  <c r="I103" i="11"/>
  <c r="G103" i="11"/>
  <c r="I102" i="11"/>
  <c r="G102" i="11"/>
  <c r="I101" i="11"/>
  <c r="G101" i="11"/>
  <c r="I100" i="11"/>
  <c r="G100" i="11"/>
  <c r="I99" i="11"/>
  <c r="G99" i="11"/>
  <c r="I98" i="11"/>
  <c r="G98" i="11"/>
  <c r="I97" i="11"/>
  <c r="G97" i="11"/>
  <c r="G96" i="11"/>
  <c r="J89" i="11"/>
  <c r="H89" i="11"/>
  <c r="F89" i="11"/>
  <c r="E89" i="11"/>
  <c r="D89" i="11"/>
  <c r="I88" i="11"/>
  <c r="G87" i="11"/>
  <c r="I86" i="11"/>
  <c r="G86" i="11"/>
  <c r="I85" i="11"/>
  <c r="G85" i="11"/>
  <c r="I84" i="11"/>
  <c r="G84" i="11"/>
  <c r="I83" i="11"/>
  <c r="G83" i="11"/>
  <c r="I82" i="11"/>
  <c r="G82" i="11"/>
  <c r="I81" i="11"/>
  <c r="G81" i="11"/>
  <c r="I80" i="11"/>
  <c r="G80" i="11"/>
  <c r="I79" i="11"/>
  <c r="G79" i="11"/>
  <c r="J72" i="11"/>
  <c r="H72" i="11"/>
  <c r="F72" i="11"/>
  <c r="E72" i="11"/>
  <c r="D72" i="11"/>
  <c r="G72" i="11" s="1"/>
  <c r="G71" i="11"/>
  <c r="G70" i="11"/>
  <c r="G69" i="11"/>
  <c r="G68" i="11"/>
  <c r="G67" i="11"/>
  <c r="I66" i="11"/>
  <c r="G66" i="11"/>
  <c r="I65" i="11"/>
  <c r="G65" i="11"/>
  <c r="I64" i="11"/>
  <c r="G64" i="11"/>
  <c r="I63" i="11"/>
  <c r="G63" i="11"/>
  <c r="G62" i="11"/>
  <c r="J52" i="11"/>
  <c r="H52" i="11"/>
  <c r="F52" i="11"/>
  <c r="E52" i="11"/>
  <c r="D52" i="11"/>
  <c r="G51" i="11"/>
  <c r="G50" i="11"/>
  <c r="G49" i="11"/>
  <c r="I48" i="11"/>
  <c r="G48" i="11"/>
  <c r="G47" i="11"/>
  <c r="I46" i="11"/>
  <c r="G46" i="11"/>
  <c r="G45" i="11"/>
  <c r="G44" i="11"/>
  <c r="G43" i="11"/>
  <c r="G42" i="11"/>
  <c r="J35" i="11"/>
  <c r="H35" i="11"/>
  <c r="F35" i="11"/>
  <c r="E35" i="11"/>
  <c r="D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G25" i="11"/>
  <c r="J18" i="11"/>
  <c r="H18" i="11"/>
  <c r="F18" i="11"/>
  <c r="E18" i="11"/>
  <c r="G18" i="11" s="1"/>
  <c r="D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J282" i="10"/>
  <c r="H282" i="10"/>
  <c r="I282" i="10" s="1"/>
  <c r="F282" i="10"/>
  <c r="E282" i="10"/>
  <c r="D282" i="10"/>
  <c r="G281" i="10"/>
  <c r="I280" i="10"/>
  <c r="G280" i="10"/>
  <c r="I279" i="10"/>
  <c r="G279" i="10"/>
  <c r="I278" i="10"/>
  <c r="G278" i="10"/>
  <c r="I277" i="10"/>
  <c r="G277" i="10"/>
  <c r="I276" i="10"/>
  <c r="G276" i="10"/>
  <c r="I275" i="10"/>
  <c r="G275" i="10"/>
  <c r="I274" i="10"/>
  <c r="G274" i="10"/>
  <c r="G273" i="10"/>
  <c r="G272" i="10"/>
  <c r="J265" i="10"/>
  <c r="I265" i="10"/>
  <c r="H265" i="10"/>
  <c r="F265" i="10"/>
  <c r="E265" i="10"/>
  <c r="D265" i="10"/>
  <c r="G265" i="10" s="1"/>
  <c r="I264" i="10"/>
  <c r="G264" i="10"/>
  <c r="I263" i="10"/>
  <c r="G263" i="10"/>
  <c r="G262" i="10"/>
  <c r="G261" i="10"/>
  <c r="G260" i="10"/>
  <c r="G259" i="10"/>
  <c r="G258" i="10"/>
  <c r="G257" i="10"/>
  <c r="G256" i="10"/>
  <c r="G255" i="10"/>
  <c r="J248" i="10"/>
  <c r="H248" i="10"/>
  <c r="F248" i="10"/>
  <c r="E248" i="10"/>
  <c r="D248" i="10"/>
  <c r="G248" i="10" s="1"/>
  <c r="G247" i="10"/>
  <c r="G246" i="10"/>
  <c r="G245" i="10"/>
  <c r="G244" i="10"/>
  <c r="I243" i="10"/>
  <c r="G243" i="10"/>
  <c r="I242" i="10"/>
  <c r="G242" i="10"/>
  <c r="I241" i="10"/>
  <c r="G241" i="10"/>
  <c r="I240" i="10"/>
  <c r="G240" i="10"/>
  <c r="I239" i="10"/>
  <c r="G239" i="10"/>
  <c r="I238" i="10"/>
  <c r="G238" i="10"/>
  <c r="I226" i="10"/>
  <c r="G226" i="10"/>
  <c r="I225" i="10"/>
  <c r="G225" i="10"/>
  <c r="J224" i="10"/>
  <c r="H224" i="10"/>
  <c r="F224" i="10"/>
  <c r="E224" i="10"/>
  <c r="I224" i="10" s="1"/>
  <c r="D224" i="10"/>
  <c r="G224" i="10" s="1"/>
  <c r="I223" i="10"/>
  <c r="G223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G216" i="10"/>
  <c r="I215" i="10"/>
  <c r="G215" i="10"/>
  <c r="G214" i="10"/>
  <c r="I207" i="10"/>
  <c r="G207" i="10"/>
  <c r="I206" i="10"/>
  <c r="G206" i="10"/>
  <c r="J205" i="10"/>
  <c r="H205" i="10"/>
  <c r="I205" i="10" s="1"/>
  <c r="F205" i="10"/>
  <c r="E205" i="10"/>
  <c r="D205" i="10"/>
  <c r="G205" i="10" s="1"/>
  <c r="G204" i="10"/>
  <c r="G203" i="10"/>
  <c r="G202" i="10"/>
  <c r="G201" i="10"/>
  <c r="I200" i="10"/>
  <c r="G200" i="10"/>
  <c r="I199" i="10"/>
  <c r="G199" i="10"/>
  <c r="I198" i="10"/>
  <c r="G198" i="10"/>
  <c r="G197" i="10"/>
  <c r="G196" i="10"/>
  <c r="G195" i="10"/>
  <c r="J188" i="10"/>
  <c r="H188" i="10"/>
  <c r="I188" i="10" s="1"/>
  <c r="F188" i="10"/>
  <c r="E188" i="10"/>
  <c r="D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J164" i="10"/>
  <c r="H164" i="10"/>
  <c r="I164" i="10" s="1"/>
  <c r="F164" i="10"/>
  <c r="E164" i="10"/>
  <c r="D164" i="10"/>
  <c r="G164" i="10" s="1"/>
  <c r="I163" i="10"/>
  <c r="G163" i="10"/>
  <c r="I162" i="10"/>
  <c r="G162" i="10"/>
  <c r="I161" i="10"/>
  <c r="G161" i="10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J147" i="10"/>
  <c r="H147" i="10"/>
  <c r="F147" i="10"/>
  <c r="E147" i="10"/>
  <c r="D147" i="10"/>
  <c r="G147" i="10" s="1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G137" i="10"/>
  <c r="J130" i="10"/>
  <c r="H130" i="10"/>
  <c r="F130" i="10"/>
  <c r="E130" i="10"/>
  <c r="D130" i="10"/>
  <c r="G130" i="10" s="1"/>
  <c r="G129" i="10"/>
  <c r="G128" i="10"/>
  <c r="G127" i="10"/>
  <c r="I126" i="10"/>
  <c r="G126" i="10"/>
  <c r="G125" i="10"/>
  <c r="I124" i="10"/>
  <c r="G124" i="10"/>
  <c r="G123" i="10"/>
  <c r="I122" i="10"/>
  <c r="G122" i="10"/>
  <c r="I121" i="10"/>
  <c r="G121" i="10"/>
  <c r="G120" i="10"/>
  <c r="J106" i="10"/>
  <c r="H106" i="10"/>
  <c r="I106" i="10" s="1"/>
  <c r="F106" i="10"/>
  <c r="E106" i="10"/>
  <c r="D106" i="10"/>
  <c r="I105" i="10"/>
  <c r="G105" i="10"/>
  <c r="I104" i="10"/>
  <c r="G104" i="10"/>
  <c r="I103" i="10"/>
  <c r="G103" i="10"/>
  <c r="I102" i="10"/>
  <c r="G102" i="10"/>
  <c r="I101" i="10"/>
  <c r="G101" i="10"/>
  <c r="I100" i="10"/>
  <c r="G100" i="10"/>
  <c r="I99" i="10"/>
  <c r="G99" i="10"/>
  <c r="I98" i="10"/>
  <c r="G98" i="10"/>
  <c r="I97" i="10"/>
  <c r="G97" i="10"/>
  <c r="G96" i="10"/>
  <c r="J89" i="10"/>
  <c r="H89" i="10"/>
  <c r="I89" i="10" s="1"/>
  <c r="F89" i="10"/>
  <c r="E89" i="10"/>
  <c r="D89" i="10"/>
  <c r="I88" i="10"/>
  <c r="G87" i="10"/>
  <c r="I86" i="10"/>
  <c r="G86" i="10"/>
  <c r="I85" i="10"/>
  <c r="G85" i="10"/>
  <c r="I84" i="10"/>
  <c r="G84" i="10"/>
  <c r="I83" i="10"/>
  <c r="G83" i="10"/>
  <c r="I82" i="10"/>
  <c r="G82" i="10"/>
  <c r="I81" i="10"/>
  <c r="G81" i="10"/>
  <c r="I80" i="10"/>
  <c r="G80" i="10"/>
  <c r="I79" i="10"/>
  <c r="G79" i="10"/>
  <c r="J72" i="10"/>
  <c r="H72" i="10"/>
  <c r="F72" i="10"/>
  <c r="E72" i="10"/>
  <c r="D72" i="10"/>
  <c r="G71" i="10"/>
  <c r="G70" i="10"/>
  <c r="G69" i="10"/>
  <c r="G68" i="10"/>
  <c r="G67" i="10"/>
  <c r="I66" i="10"/>
  <c r="G66" i="10"/>
  <c r="I65" i="10"/>
  <c r="G65" i="10"/>
  <c r="I64" i="10"/>
  <c r="G64" i="10"/>
  <c r="I63" i="10"/>
  <c r="G63" i="10"/>
  <c r="G62" i="10"/>
  <c r="J52" i="10"/>
  <c r="H52" i="10"/>
  <c r="F52" i="10"/>
  <c r="E52" i="10"/>
  <c r="D52" i="10"/>
  <c r="G51" i="10"/>
  <c r="G50" i="10"/>
  <c r="G49" i="10"/>
  <c r="I48" i="10"/>
  <c r="G48" i="10"/>
  <c r="G47" i="10"/>
  <c r="I46" i="10"/>
  <c r="G46" i="10"/>
  <c r="G45" i="10"/>
  <c r="G44" i="10"/>
  <c r="G43" i="10"/>
  <c r="G42" i="10"/>
  <c r="J35" i="10"/>
  <c r="H35" i="10"/>
  <c r="I35" i="10" s="1"/>
  <c r="F35" i="10"/>
  <c r="E35" i="10"/>
  <c r="D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G25" i="10"/>
  <c r="J18" i="10"/>
  <c r="H18" i="10"/>
  <c r="I18" i="10" s="1"/>
  <c r="F18" i="10"/>
  <c r="E18" i="10"/>
  <c r="D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G69" i="8"/>
  <c r="G66" i="8"/>
  <c r="G65" i="8"/>
  <c r="G43" i="8"/>
  <c r="I52" i="8"/>
  <c r="G51" i="8"/>
  <c r="G50" i="8"/>
  <c r="G49" i="8"/>
  <c r="G48" i="8"/>
  <c r="G47" i="8"/>
  <c r="G46" i="8"/>
  <c r="G45" i="8"/>
  <c r="G44" i="8"/>
  <c r="G15" i="8"/>
  <c r="G13" i="8"/>
  <c r="G18" i="13" l="1"/>
  <c r="G165" i="12"/>
  <c r="I206" i="12"/>
  <c r="G189" i="12"/>
  <c r="I266" i="12"/>
  <c r="G283" i="12"/>
  <c r="I189" i="12"/>
  <c r="I249" i="12"/>
  <c r="I73" i="12"/>
  <c r="I164" i="11"/>
  <c r="G106" i="10"/>
  <c r="G35" i="11"/>
  <c r="I52" i="10"/>
  <c r="G72" i="10"/>
  <c r="G188" i="10"/>
  <c r="I18" i="11"/>
  <c r="I35" i="11"/>
  <c r="G106" i="11"/>
  <c r="I72" i="10"/>
  <c r="I89" i="11"/>
  <c r="I106" i="11"/>
  <c r="G130" i="11"/>
  <c r="I248" i="10"/>
  <c r="G282" i="10"/>
  <c r="I72" i="11"/>
  <c r="I263" i="11"/>
  <c r="G35" i="10"/>
  <c r="G18" i="10"/>
  <c r="G52" i="10"/>
  <c r="G89" i="10"/>
  <c r="I130" i="10"/>
  <c r="I147" i="10"/>
  <c r="G52" i="11"/>
  <c r="G205" i="11"/>
  <c r="I52" i="11"/>
  <c r="I205" i="11"/>
  <c r="G224" i="11"/>
  <c r="I224" i="11"/>
  <c r="I188" i="11"/>
  <c r="G188" i="11"/>
  <c r="G89" i="11"/>
  <c r="G147" i="11"/>
  <c r="G164" i="11"/>
  <c r="G263" i="11"/>
  <c r="G280" i="11"/>
  <c r="G16" i="5" l="1"/>
  <c r="I126" i="8"/>
  <c r="H126" i="8"/>
  <c r="F126" i="8"/>
  <c r="E126" i="8"/>
  <c r="D126" i="8"/>
  <c r="I125" i="8"/>
  <c r="H125" i="8"/>
  <c r="F125" i="8"/>
  <c r="E125" i="8"/>
  <c r="D125" i="8"/>
  <c r="I124" i="8"/>
  <c r="G124" i="8"/>
  <c r="F124" i="8"/>
  <c r="E124" i="8"/>
  <c r="D124" i="8"/>
  <c r="I123" i="8"/>
  <c r="H123" i="8"/>
  <c r="F123" i="8"/>
  <c r="E123" i="8"/>
  <c r="D123" i="8"/>
  <c r="I122" i="8"/>
  <c r="F122" i="8"/>
  <c r="E122" i="8"/>
  <c r="D122" i="8"/>
  <c r="I121" i="8"/>
  <c r="H121" i="8"/>
  <c r="H120" i="8"/>
  <c r="G120" i="8"/>
  <c r="F120" i="8"/>
  <c r="E120" i="8"/>
  <c r="D120" i="8"/>
  <c r="H119" i="8"/>
  <c r="G119" i="8"/>
  <c r="F119" i="8"/>
  <c r="E119" i="8"/>
  <c r="D119" i="8"/>
  <c r="I118" i="8"/>
  <c r="H118" i="8"/>
  <c r="G118" i="8"/>
  <c r="F118" i="8"/>
  <c r="E118" i="8"/>
  <c r="D118" i="8"/>
  <c r="I117" i="8"/>
  <c r="H117" i="8"/>
  <c r="G117" i="8"/>
  <c r="F117" i="8"/>
  <c r="F127" i="8" s="1"/>
  <c r="E117" i="8"/>
  <c r="D117" i="8"/>
  <c r="H106" i="8"/>
  <c r="H16" i="5" s="1"/>
  <c r="D106" i="8"/>
  <c r="G88" i="8"/>
  <c r="G84" i="8"/>
  <c r="I89" i="8"/>
  <c r="I15" i="5" s="1"/>
  <c r="H72" i="8"/>
  <c r="I72" i="8"/>
  <c r="I14" i="5" s="1"/>
  <c r="H52" i="8"/>
  <c r="I13" i="5"/>
  <c r="D52" i="8"/>
  <c r="D13" i="5" s="1"/>
  <c r="G32" i="8"/>
  <c r="I35" i="8"/>
  <c r="I12" i="5" s="1"/>
  <c r="D35" i="8"/>
  <c r="D12" i="5" s="1"/>
  <c r="E35" i="8"/>
  <c r="E12" i="5" s="1"/>
  <c r="G17" i="8"/>
  <c r="E18" i="8"/>
  <c r="E11" i="5" s="1"/>
  <c r="H18" i="8"/>
  <c r="D16" i="5" l="1"/>
  <c r="I127" i="8"/>
  <c r="D18" i="8"/>
  <c r="D11" i="5" s="1"/>
  <c r="D127" i="8"/>
  <c r="H127" i="8"/>
  <c r="G125" i="8"/>
  <c r="H35" i="8"/>
  <c r="D72" i="8"/>
  <c r="D14" i="5" s="1"/>
  <c r="G80" i="8"/>
  <c r="G83" i="8"/>
  <c r="E127" i="8"/>
  <c r="E72" i="8"/>
  <c r="E14" i="5" s="1"/>
  <c r="G82" i="8"/>
  <c r="F106" i="8"/>
  <c r="I18" i="8"/>
  <c r="I11" i="5" s="1"/>
  <c r="F35" i="8"/>
  <c r="F12" i="5" s="1"/>
  <c r="D89" i="8"/>
  <c r="D15" i="5" s="1"/>
  <c r="H89" i="8"/>
  <c r="E89" i="8"/>
  <c r="E15" i="5" s="1"/>
  <c r="E106" i="8"/>
  <c r="I106" i="8"/>
  <c r="G126" i="8"/>
  <c r="F89" i="8"/>
  <c r="G89" i="8" s="1"/>
  <c r="F18" i="8"/>
  <c r="G18" i="8" s="1"/>
  <c r="F52" i="8"/>
  <c r="F72" i="8"/>
  <c r="E52" i="8"/>
  <c r="E13" i="5" s="1"/>
  <c r="I16" i="5" l="1"/>
  <c r="I132" i="8"/>
  <c r="F16" i="5"/>
  <c r="F132" i="8"/>
  <c r="E16" i="5"/>
  <c r="E132" i="8"/>
  <c r="D132" i="8"/>
  <c r="F13" i="5"/>
  <c r="G13" i="5" s="1"/>
  <c r="G52" i="8"/>
  <c r="F11" i="5"/>
  <c r="G11" i="5" s="1"/>
  <c r="F15" i="5"/>
  <c r="G72" i="8"/>
  <c r="F14" i="5"/>
  <c r="G14" i="5" s="1"/>
  <c r="G132" i="8" l="1"/>
  <c r="K10" i="4"/>
  <c r="J10" i="4"/>
  <c r="H48" i="5" l="1"/>
  <c r="K46" i="5"/>
  <c r="K48" i="5" s="1"/>
  <c r="J46" i="5"/>
  <c r="J48" i="5" s="1"/>
  <c r="I46" i="5"/>
  <c r="I48" i="5" s="1"/>
  <c r="F46" i="5"/>
  <c r="E46" i="5"/>
  <c r="E48" i="5" s="1"/>
  <c r="D46" i="5"/>
  <c r="D48" i="5" s="1"/>
  <c r="G20" i="5"/>
  <c r="K19" i="5"/>
  <c r="J19" i="5"/>
  <c r="E19" i="5"/>
  <c r="G19" i="5" s="1"/>
  <c r="D19" i="5"/>
  <c r="H18" i="5"/>
  <c r="J12" i="5"/>
  <c r="K11" i="5"/>
  <c r="J11" i="5"/>
  <c r="I18" i="5"/>
  <c r="E18" i="5"/>
  <c r="D18" i="5"/>
  <c r="I26" i="4"/>
  <c r="L25" i="4"/>
  <c r="K25" i="4"/>
  <c r="J25" i="4"/>
  <c r="H25" i="4"/>
  <c r="F25" i="4"/>
  <c r="E25" i="4"/>
  <c r="D25" i="4"/>
  <c r="G46" i="5" l="1"/>
  <c r="J18" i="5"/>
  <c r="F18" i="5"/>
  <c r="G18" i="5" s="1"/>
  <c r="G25" i="4"/>
  <c r="K18" i="5"/>
  <c r="K24" i="4"/>
  <c r="F48" i="5"/>
  <c r="G48" i="5" s="1"/>
  <c r="I25" i="4"/>
  <c r="J24" i="4" l="1"/>
  <c r="L24" i="4"/>
  <c r="F24" i="4"/>
  <c r="E24" i="4" l="1"/>
  <c r="D24" i="4"/>
  <c r="G24" i="4" l="1"/>
  <c r="H24" i="4" l="1"/>
  <c r="I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E15" authorId="0" shapeId="0" xr:uid="{4941C57F-2636-4D2F-A03B-0D09B8F3F60B}">
      <text>
        <r>
          <rPr>
            <b/>
            <sz val="9"/>
            <color indexed="81"/>
            <rFont val="Tahoma"/>
            <family val="2"/>
          </rPr>
          <t>TR : 2.428,01 Ha
TS : 473,21,8 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E0F2ED1A-AC9A-4930-93B3-4B33784324AB}">
      <text>
        <r>
          <rPr>
            <b/>
            <sz val="9"/>
            <color indexed="81"/>
            <rFont val="Tahoma"/>
            <family val="2"/>
          </rPr>
          <t xml:space="preserve">TR : 10.329,52 Ton
TS : 1.172,84 Ton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6533951C-BA8F-483F-8A8D-38A260097866}">
      <text>
        <r>
          <rPr>
            <b/>
            <sz val="9"/>
            <color indexed="81"/>
            <rFont val="Tahoma"/>
            <family val="2"/>
          </rPr>
          <t>TR : 2.428,01 Ha
TS : 473,21,8 Ha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<sst xmlns="http://schemas.openxmlformats.org/spreadsheetml/2006/main" count="2894" uniqueCount="198">
  <si>
    <t xml:space="preserve">DAFTAR REKAPITULASI LUAS AREAL DAN PRODUKSI PERKEBUNAN  RAKYAT </t>
  </si>
  <si>
    <t>No</t>
  </si>
  <si>
    <t>Jenis Komoditi</t>
  </si>
  <si>
    <t>Luas Areal (Ha)</t>
  </si>
  <si>
    <t>Produksi (Ton)</t>
  </si>
  <si>
    <t>Jumlah Petani (KK)</t>
  </si>
  <si>
    <t>TBM</t>
  </si>
  <si>
    <t>TM</t>
  </si>
  <si>
    <t>T/R</t>
  </si>
  <si>
    <t>Jumlah</t>
  </si>
  <si>
    <t>Baru</t>
  </si>
  <si>
    <t>Peremajaan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</si>
  <si>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</si>
  <si>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</si>
  <si>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</si>
  <si>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</si>
  <si>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</si>
  <si>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</si>
  <si>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</si>
  <si>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</si>
  <si>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</si>
  <si>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</si>
  <si>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</si>
  <si>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A.</t>
  </si>
  <si>
    <t>TANAMAN TAHUNAN</t>
  </si>
  <si>
    <t xml:space="preserve"> 1</t>
  </si>
  <si>
    <t>Kelapa</t>
  </si>
  <si>
    <t xml:space="preserve"> 2</t>
  </si>
  <si>
    <t>Kopi Robusta</t>
  </si>
  <si>
    <t>Kopi Arabika</t>
  </si>
  <si>
    <t xml:space="preserve"> 3</t>
  </si>
  <si>
    <t>Cengkeh</t>
  </si>
  <si>
    <t xml:space="preserve"> 4</t>
  </si>
  <si>
    <t>Jambu Mete</t>
  </si>
  <si>
    <t xml:space="preserve"> 5</t>
  </si>
  <si>
    <t>Kakao</t>
  </si>
  <si>
    <t xml:space="preserve"> 6</t>
  </si>
  <si>
    <t>Kemiri</t>
  </si>
  <si>
    <t xml:space="preserve"> 7</t>
  </si>
  <si>
    <t>Lada</t>
  </si>
  <si>
    <t xml:space="preserve"> 8</t>
  </si>
  <si>
    <t>Asam</t>
  </si>
  <si>
    <t xml:space="preserve"> 9</t>
  </si>
  <si>
    <t>Kapuk</t>
  </si>
  <si>
    <t xml:space="preserve"> 10</t>
  </si>
  <si>
    <t>Pinang</t>
  </si>
  <si>
    <t xml:space="preserve"> 11</t>
  </si>
  <si>
    <t>Vanili</t>
  </si>
  <si>
    <t>Aren</t>
  </si>
  <si>
    <t>Lontar</t>
  </si>
  <si>
    <t>Jarak Pagar</t>
  </si>
  <si>
    <t>Jumlah  A</t>
  </si>
  <si>
    <t>Keterangan :</t>
  </si>
  <si>
    <t>1.</t>
  </si>
  <si>
    <t>TBM (Tanaman Belum Menghasilkan)</t>
  </si>
  <si>
    <t>2.</t>
  </si>
  <si>
    <t>TM (Tanaman Menghasilkan)</t>
  </si>
  <si>
    <t>3.</t>
  </si>
  <si>
    <t>T/R (Tua/Rusak)</t>
  </si>
  <si>
    <r>
      <t>Rata-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Produksi (Kg/Ha)</t>
    </r>
  </si>
  <si>
    <t>Ket</t>
  </si>
  <si>
    <t>Tahun 2015</t>
  </si>
  <si>
    <t>Tahun 2014</t>
  </si>
  <si>
    <t xml:space="preserve"> </t>
  </si>
  <si>
    <t>Rata-rata (Kg/Ha)</t>
  </si>
  <si>
    <t>Wujud Produksi</t>
  </si>
  <si>
    <t>Jumlah Petani Pekebun (KK)</t>
  </si>
  <si>
    <t>Keterangan</t>
  </si>
  <si>
    <t>Tanam</t>
  </si>
  <si>
    <t>Panen</t>
  </si>
  <si>
    <t>Pemilik</t>
  </si>
  <si>
    <t>BMU</t>
  </si>
  <si>
    <t>B.</t>
  </si>
  <si>
    <t>TANAMAN SEMUSIM</t>
  </si>
  <si>
    <t>Tebu</t>
  </si>
  <si>
    <t>Tebu Batangan</t>
  </si>
  <si>
    <t>Kapas</t>
  </si>
  <si>
    <t>Serat Berbiji</t>
  </si>
  <si>
    <t>Tembakau Rakyat</t>
  </si>
  <si>
    <t>Rajangan Kering</t>
  </si>
  <si>
    <t>Tembakau Virginia</t>
  </si>
  <si>
    <t>Krosok</t>
  </si>
  <si>
    <t>Wijen</t>
  </si>
  <si>
    <t>Jarak Kepyar</t>
  </si>
  <si>
    <t>Jumlah  B</t>
  </si>
  <si>
    <t>DAFTAR REKAPITULASI LUAS AREAL DAN PRODUKSI PERKEBUNAN BESAR SWASTA</t>
  </si>
  <si>
    <t>PROVINSI NUSA TENGGARA BARAT, ANGKA SEMENTARA (ASEM) TAHUN 2017</t>
  </si>
  <si>
    <t>Jumlah Tenaga Kerja (TK)</t>
  </si>
  <si>
    <t>Rata-rata Produksi (Kg/Ha)</t>
  </si>
  <si>
    <t>13.</t>
  </si>
  <si>
    <t>14.</t>
  </si>
  <si>
    <t>Serat</t>
  </si>
  <si>
    <t>15.</t>
  </si>
  <si>
    <t>Rajangan</t>
  </si>
  <si>
    <t>16.</t>
  </si>
  <si>
    <t>18.</t>
  </si>
  <si>
    <t>20.</t>
  </si>
  <si>
    <t xml:space="preserve">DAFTAR REKAPITULASI KOMODITI PERKEBUNAN  RAKYAT </t>
  </si>
  <si>
    <t>KELAPA</t>
  </si>
  <si>
    <t>Kota Mataram</t>
  </si>
  <si>
    <t>Lombok Utara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</si>
  <si>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</si>
  <si>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</si>
  <si>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</si>
  <si>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</si>
  <si>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</si>
  <si>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</si>
  <si>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</si>
  <si>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</si>
  <si>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</si>
  <si>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</si>
  <si>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</si>
  <si>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</si>
  <si>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</si>
  <si>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Kota Bima</t>
  </si>
  <si>
    <t>KOPI ROBUSTA</t>
  </si>
  <si>
    <t>Biji</t>
  </si>
  <si>
    <t>Berasan</t>
  </si>
  <si>
    <t>KOPI ARABIKA</t>
  </si>
  <si>
    <t>CENGKEH</t>
  </si>
  <si>
    <t>Bunga</t>
  </si>
  <si>
    <t>Kering</t>
  </si>
  <si>
    <t>KAPUK</t>
  </si>
  <si>
    <t>JAMBU METE</t>
  </si>
  <si>
    <t>Gelondong</t>
  </si>
  <si>
    <r>
      <t>Rata-</t>
    </r>
    <r>
      <rPr>
        <b/>
        <vertAlign val="superscript"/>
        <sz val="9"/>
        <color theme="1"/>
        <rFont val="Times New Roman"/>
        <family val="1"/>
      </rPr>
      <t>2</t>
    </r>
    <r>
      <rPr>
        <b/>
        <sz val="9"/>
        <color theme="1"/>
        <rFont val="Times New Roman"/>
        <family val="1"/>
      </rPr>
      <t xml:space="preserve"> Produksi (Kg/Ha)</t>
    </r>
  </si>
  <si>
    <t>VANILI</t>
  </si>
  <si>
    <t>Buah</t>
  </si>
  <si>
    <t>KAKAO</t>
  </si>
  <si>
    <t>PINANG</t>
  </si>
  <si>
    <t>A S A M</t>
  </si>
  <si>
    <t>Berbiji</t>
  </si>
  <si>
    <t>10.</t>
  </si>
  <si>
    <t>L A D A</t>
  </si>
  <si>
    <t>11.</t>
  </si>
  <si>
    <t>KEMIRI</t>
  </si>
  <si>
    <t>Glondong</t>
  </si>
  <si>
    <t>12.</t>
  </si>
  <si>
    <t>A R E N</t>
  </si>
  <si>
    <t>Gula</t>
  </si>
  <si>
    <t>Merah</t>
  </si>
  <si>
    <t>LONTAR</t>
  </si>
  <si>
    <t>Daun</t>
  </si>
  <si>
    <t>JARAK PAGAR</t>
  </si>
  <si>
    <t>TEBU</t>
  </si>
  <si>
    <t>Kristal</t>
  </si>
  <si>
    <t>KAPAS</t>
  </si>
  <si>
    <t>17.</t>
  </si>
  <si>
    <t>TEMBAKAU RAKYAT</t>
  </si>
  <si>
    <t>TEMBAKAU VIRGINIA</t>
  </si>
  <si>
    <t>19.</t>
  </si>
  <si>
    <t>WIJEN</t>
  </si>
  <si>
    <t>JARAK KEPYAR</t>
  </si>
  <si>
    <t>TEBU SWASTA / PERUSAHAAN</t>
  </si>
  <si>
    <t>Gula Merah</t>
  </si>
  <si>
    <t>PROVINSI NUSA TENGGARA BARAT, TAHUN  2020</t>
  </si>
  <si>
    <t>PROVINSI NUSA TENGGARA BARAT, TAHUN 2020</t>
  </si>
  <si>
    <t>Gula Kristal</t>
  </si>
  <si>
    <t>Batangan</t>
  </si>
  <si>
    <t>Catatan :</t>
  </si>
  <si>
    <t>TEBU GKP (Gula Kristal Putih)</t>
  </si>
  <si>
    <t xml:space="preserve">Tebu </t>
  </si>
  <si>
    <t>: Untuk tebu GKP yang membedakan hanya pada produksi dan produktivitas</t>
  </si>
  <si>
    <t>Kopra</t>
  </si>
  <si>
    <t>Hasil Pertemuan di JAKARTA, Tanggal 8 - 11 Agustus 2023</t>
  </si>
  <si>
    <t>PROVINSI NUSA TENGGARA BARAT, ANGKA TETAP (ATAP) TAHUN 2022</t>
  </si>
  <si>
    <t>PROVINSI NUSA TENGGARA BARAT, ANGKA TETAP (ATAP) TAHUN  2022</t>
  </si>
  <si>
    <t>Hablur/GKP</t>
  </si>
  <si>
    <t>PT. SMS</t>
  </si>
  <si>
    <t xml:space="preserve">PROVINSI NUSA TENGGARA BARAT, ANGKA TETAP (ATAP) TAHUN  2022 </t>
  </si>
  <si>
    <t xml:space="preserve">PROVINSI NUSA TENGGARA BARAT, ANGKA TETAP (ATAP) TAHUN 2022 </t>
  </si>
  <si>
    <t xml:space="preserve">TEBU </t>
  </si>
  <si>
    <t>REKAP HASIL GILING TEBU GULA PROVINSI NTB TAHUN 2022</t>
  </si>
  <si>
    <t>ATAP</t>
  </si>
  <si>
    <t>Status Kebun</t>
  </si>
  <si>
    <t>Luas Panen (Ha)</t>
  </si>
  <si>
    <t>Hablur</t>
  </si>
  <si>
    <t>Produktivitas (Ton/Ha)</t>
  </si>
  <si>
    <t>Rendemen (%)</t>
  </si>
  <si>
    <t>NUSA TENGGARA BARAT</t>
  </si>
  <si>
    <t>A</t>
  </si>
  <si>
    <t>PBN/BUMN</t>
  </si>
  <si>
    <t>TS</t>
  </si>
  <si>
    <t>TR</t>
  </si>
  <si>
    <t>Total</t>
  </si>
  <si>
    <t>B</t>
  </si>
  <si>
    <t>PBS</t>
  </si>
  <si>
    <t>Nusa Tenggara Barat</t>
  </si>
  <si>
    <t>TS PBN</t>
  </si>
  <si>
    <t>TS PBS</t>
  </si>
  <si>
    <t>Ket :</t>
  </si>
  <si>
    <t>TS :</t>
  </si>
  <si>
    <t>Tebu Sendiri</t>
  </si>
  <si>
    <t>TR :</t>
  </si>
  <si>
    <t>Tebu Rakyat</t>
  </si>
  <si>
    <t xml:space="preserve">PT. Sukses Mantap </t>
  </si>
  <si>
    <t>Sejahtera (PT. SMS)</t>
  </si>
  <si>
    <t>Tebu GKP, dan Gula Merah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</si>
</sst>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&quot;$&quot;#,##0.00"/>
    <numFmt numFmtId="169" formatCode="_(* #,##0_);_(* \(#,##0\);_(* \-_);_(@_)"/>
    <numFmt numFmtId="170" formatCode="_(* #,##0.000_);_(* \(#,##0.000\);_(* \-_);_(@_)"/>
  </numFmts>
  <fonts count="4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name val="Times New Roman"/>
      <family val="1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Calibri"/>
      <family val="2"/>
      <charset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charset val="1"/>
    </font>
    <font>
      <b/>
      <sz val="10"/>
      <color theme="0"/>
      <name val="Times New Roman"/>
      <family val="1"/>
    </font>
    <font>
      <b/>
      <sz val="11"/>
      <color theme="0"/>
      <name val="Calibri"/>
      <family val="2"/>
      <charset val="1"/>
    </font>
    <font>
      <sz val="10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Calibri"/>
      <family val="2"/>
      <charset val="1"/>
    </font>
    <font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9"/>
      <color indexed="8"/>
      <name val="Calibri"/>
      <family val="2"/>
      <charset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" fillId="0" borderId="0"/>
    <xf numFmtId="164" fontId="22" fillId="0" borderId="0" applyFont="0" applyFill="0" applyBorder="0" applyAlignment="0" applyProtection="0"/>
    <xf numFmtId="0" fontId="22" fillId="0" borderId="0"/>
    <xf numFmtId="165" fontId="5" fillId="0" borderId="0" applyFont="0" applyFill="0" applyBorder="0" applyAlignment="0" applyProtection="0"/>
    <xf numFmtId="0" fontId="1" fillId="0" borderId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6" fillId="0" borderId="0" applyFill="0" applyBorder="0" applyAlignment="0" applyProtection="0"/>
  </cellStyleXfs>
  <cellXfs count="485">
    <xf numFmtId="0" fontId="0" fillId="0" borderId="0" xfId="0"/>
    <xf numFmtId="165" fontId="0" fillId="0" borderId="0" xfId="0" applyNumberFormat="1"/>
    <xf numFmtId="167" fontId="10" fillId="0" borderId="0" xfId="2" applyNumberFormat="1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165" fontId="4" fillId="0" borderId="20" xfId="3" applyFont="1" applyBorder="1" applyAlignment="1">
      <alignment horizontal="center"/>
    </xf>
    <xf numFmtId="0" fontId="2" fillId="0" borderId="0" xfId="0" applyFont="1"/>
    <xf numFmtId="165" fontId="6" fillId="0" borderId="8" xfId="3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0" xfId="0" quotePrefix="1" applyFont="1" applyBorder="1" applyAlignment="1">
      <alignment horizontal="center"/>
    </xf>
    <xf numFmtId="0" fontId="15" fillId="0" borderId="11" xfId="0" quotePrefix="1" applyFont="1" applyBorder="1" applyAlignment="1">
      <alignment horizontal="center"/>
    </xf>
    <xf numFmtId="165" fontId="15" fillId="0" borderId="11" xfId="3" quotePrefix="1" applyFont="1" applyBorder="1" applyAlignment="1">
      <alignment horizontal="center"/>
    </xf>
    <xf numFmtId="0" fontId="15" fillId="0" borderId="21" xfId="0" quotePrefix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165" fontId="15" fillId="0" borderId="14" xfId="3" applyFont="1" applyBorder="1"/>
    <xf numFmtId="0" fontId="15" fillId="0" borderId="14" xfId="0" applyFont="1" applyBorder="1"/>
    <xf numFmtId="0" fontId="15" fillId="0" borderId="22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165" fontId="8" fillId="0" borderId="14" xfId="3" applyFont="1" applyBorder="1"/>
    <xf numFmtId="166" fontId="8" fillId="0" borderId="14" xfId="3" applyNumberFormat="1" applyFont="1" applyBorder="1"/>
    <xf numFmtId="164" fontId="8" fillId="0" borderId="22" xfId="2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167" fontId="9" fillId="0" borderId="0" xfId="2" applyNumberFormat="1" applyFont="1" applyBorder="1"/>
    <xf numFmtId="164" fontId="9" fillId="0" borderId="0" xfId="2" applyFont="1" applyBorder="1"/>
    <xf numFmtId="167" fontId="8" fillId="0" borderId="22" xfId="2" applyNumberFormat="1" applyFont="1" applyBorder="1"/>
    <xf numFmtId="165" fontId="6" fillId="0" borderId="11" xfId="3" applyFont="1" applyBorder="1" applyAlignment="1">
      <alignment vertical="center"/>
    </xf>
    <xf numFmtId="164" fontId="6" fillId="0" borderId="11" xfId="2" applyFont="1" applyBorder="1" applyAlignment="1">
      <alignment vertical="center"/>
    </xf>
    <xf numFmtId="164" fontId="15" fillId="0" borderId="12" xfId="2" applyFont="1" applyBorder="1" applyAlignment="1">
      <alignment vertical="center"/>
    </xf>
    <xf numFmtId="165" fontId="16" fillId="2" borderId="11" xfId="3" applyFont="1" applyFill="1" applyBorder="1" applyAlignment="1">
      <alignment vertical="center"/>
    </xf>
    <xf numFmtId="166" fontId="16" fillId="2" borderId="11" xfId="3" applyNumberFormat="1" applyFont="1" applyFill="1" applyBorder="1" applyAlignment="1">
      <alignment vertical="center"/>
    </xf>
    <xf numFmtId="165" fontId="16" fillId="2" borderId="12" xfId="3" applyFont="1" applyFill="1" applyBorder="1" applyAlignment="1">
      <alignment vertical="center"/>
    </xf>
    <xf numFmtId="0" fontId="3" fillId="0" borderId="0" xfId="0" applyFont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167" fontId="18" fillId="0" borderId="0" xfId="2" applyNumberFormat="1" applyFont="1" applyBorder="1"/>
    <xf numFmtId="165" fontId="16" fillId="3" borderId="18" xfId="3" applyFont="1" applyFill="1" applyBorder="1" applyAlignment="1">
      <alignment vertical="center"/>
    </xf>
    <xf numFmtId="166" fontId="16" fillId="3" borderId="18" xfId="3" applyNumberFormat="1" applyFont="1" applyFill="1" applyBorder="1" applyAlignment="1">
      <alignment vertical="center"/>
    </xf>
    <xf numFmtId="165" fontId="16" fillId="3" borderId="19" xfId="3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2" applyFont="1" applyBorder="1"/>
    <xf numFmtId="165" fontId="5" fillId="0" borderId="0" xfId="3" applyFont="1"/>
    <xf numFmtId="165" fontId="5" fillId="0" borderId="0" xfId="3" quotePrefix="1" applyFont="1"/>
    <xf numFmtId="0" fontId="15" fillId="0" borderId="13" xfId="0" quotePrefix="1" applyFont="1" applyBorder="1" applyAlignment="1">
      <alignment horizontal="center"/>
    </xf>
    <xf numFmtId="0" fontId="15" fillId="0" borderId="14" xfId="0" quotePrefix="1" applyFont="1" applyBorder="1" applyAlignment="1">
      <alignment horizontal="center"/>
    </xf>
    <xf numFmtId="165" fontId="15" fillId="0" borderId="14" xfId="3" quotePrefix="1" applyFont="1" applyBorder="1" applyAlignment="1">
      <alignment horizontal="center"/>
    </xf>
    <xf numFmtId="0" fontId="15" fillId="0" borderId="22" xfId="0" quotePrefix="1" applyFont="1" applyBorder="1" applyAlignment="1">
      <alignment horizontal="center"/>
    </xf>
    <xf numFmtId="165" fontId="8" fillId="0" borderId="15" xfId="3" applyFont="1" applyBorder="1"/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5" fontId="8" fillId="0" borderId="14" xfId="3" applyFont="1" applyBorder="1" applyAlignment="1">
      <alignment vertical="center"/>
    </xf>
    <xf numFmtId="165" fontId="8" fillId="0" borderId="14" xfId="3" applyFont="1" applyBorder="1" applyAlignment="1">
      <alignment vertical="center" wrapText="1"/>
    </xf>
    <xf numFmtId="166" fontId="8" fillId="0" borderId="14" xfId="3" applyNumberFormat="1" applyFont="1" applyBorder="1" applyAlignment="1">
      <alignment vertical="center"/>
    </xf>
    <xf numFmtId="165" fontId="8" fillId="0" borderId="15" xfId="3" applyFont="1" applyBorder="1" applyAlignment="1">
      <alignment vertical="center"/>
    </xf>
    <xf numFmtId="0" fontId="9" fillId="0" borderId="0" xfId="0" applyFont="1" applyAlignment="1">
      <alignment vertical="center"/>
    </xf>
    <xf numFmtId="167" fontId="9" fillId="0" borderId="0" xfId="2" applyNumberFormat="1" applyFont="1" applyBorder="1" applyAlignment="1">
      <alignment vertical="center"/>
    </xf>
    <xf numFmtId="164" fontId="9" fillId="0" borderId="0" xfId="2" applyFont="1" applyBorder="1" applyAlignment="1">
      <alignment vertical="center"/>
    </xf>
    <xf numFmtId="165" fontId="8" fillId="0" borderId="14" xfId="3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7" fillId="0" borderId="14" xfId="0" applyFont="1" applyBorder="1"/>
    <xf numFmtId="0" fontId="9" fillId="0" borderId="7" xfId="0" applyFont="1" applyBorder="1" applyAlignment="1">
      <alignment horizontal="center"/>
    </xf>
    <xf numFmtId="0" fontId="7" fillId="0" borderId="24" xfId="0" applyFont="1" applyBorder="1"/>
    <xf numFmtId="0" fontId="6" fillId="0" borderId="0" xfId="0" applyFont="1" applyAlignment="1">
      <alignment horizontal="center" vertical="center"/>
    </xf>
    <xf numFmtId="166" fontId="6" fillId="0" borderId="11" xfId="3" applyNumberFormat="1" applyFont="1" applyBorder="1" applyAlignment="1">
      <alignment vertical="center"/>
    </xf>
    <xf numFmtId="165" fontId="6" fillId="0" borderId="12" xfId="3" applyFont="1" applyBorder="1" applyAlignment="1">
      <alignment vertical="center"/>
    </xf>
    <xf numFmtId="164" fontId="0" fillId="0" borderId="0" xfId="2" applyFont="1"/>
    <xf numFmtId="165" fontId="16" fillId="0" borderId="8" xfId="3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5" fontId="11" fillId="0" borderId="0" xfId="3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4" fillId="0" borderId="29" xfId="0" quotePrefix="1" applyFont="1" applyBorder="1" applyAlignment="1">
      <alignment horizontal="center"/>
    </xf>
    <xf numFmtId="0" fontId="14" fillId="0" borderId="29" xfId="0" applyFont="1" applyBorder="1"/>
    <xf numFmtId="165" fontId="15" fillId="0" borderId="29" xfId="3" applyFont="1" applyBorder="1" applyAlignment="1">
      <alignment horizontal="right" vertical="center" wrapText="1"/>
    </xf>
    <xf numFmtId="164" fontId="15" fillId="0" borderId="29" xfId="2" applyFont="1" applyBorder="1" applyAlignment="1">
      <alignment horizontal="right" vertical="center" wrapText="1"/>
    </xf>
    <xf numFmtId="164" fontId="15" fillId="0" borderId="29" xfId="2" applyFont="1" applyBorder="1"/>
    <xf numFmtId="164" fontId="15" fillId="0" borderId="0" xfId="2" applyFont="1" applyBorder="1"/>
    <xf numFmtId="0" fontId="23" fillId="0" borderId="0" xfId="0" applyFont="1"/>
    <xf numFmtId="164" fontId="8" fillId="0" borderId="0" xfId="2" applyFont="1" applyBorder="1"/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5" fillId="0" borderId="11" xfId="3" applyFont="1" applyBorder="1" applyAlignment="1">
      <alignment horizontal="right" vertical="center" wrapText="1"/>
    </xf>
    <xf numFmtId="164" fontId="15" fillId="0" borderId="11" xfId="2" applyFont="1" applyBorder="1" applyAlignment="1">
      <alignment horizontal="right" vertical="center" wrapText="1"/>
    </xf>
    <xf numFmtId="164" fontId="8" fillId="0" borderId="11" xfId="2" applyFont="1" applyBorder="1"/>
    <xf numFmtId="165" fontId="15" fillId="0" borderId="0" xfId="3" applyFont="1" applyBorder="1" applyAlignment="1">
      <alignment horizontal="right" vertical="center" wrapText="1"/>
    </xf>
    <xf numFmtId="164" fontId="15" fillId="0" borderId="0" xfId="2" applyFont="1" applyBorder="1" applyAlignment="1">
      <alignment horizontal="right" vertical="center" wrapText="1"/>
    </xf>
    <xf numFmtId="0" fontId="9" fillId="4" borderId="0" xfId="0" applyFont="1" applyFill="1" applyAlignment="1">
      <alignment horizontal="center"/>
    </xf>
    <xf numFmtId="165" fontId="8" fillId="4" borderId="0" xfId="3" applyFont="1" applyFill="1" applyBorder="1" applyAlignment="1">
      <alignment horizontal="right" vertical="center" wrapText="1"/>
    </xf>
    <xf numFmtId="164" fontId="8" fillId="4" borderId="0" xfId="2" applyFont="1" applyFill="1" applyBorder="1" applyAlignment="1">
      <alignment horizontal="right" vertical="center" wrapText="1"/>
    </xf>
    <xf numFmtId="164" fontId="8" fillId="4" borderId="0" xfId="2" applyFont="1" applyFill="1" applyBorder="1"/>
    <xf numFmtId="0" fontId="14" fillId="0" borderId="27" xfId="0" quotePrefix="1" applyFont="1" applyBorder="1" applyAlignment="1">
      <alignment horizontal="center"/>
    </xf>
    <xf numFmtId="0" fontId="14" fillId="0" borderId="27" xfId="0" applyFont="1" applyBorder="1"/>
    <xf numFmtId="165" fontId="8" fillId="0" borderId="27" xfId="3" applyFont="1" applyBorder="1" applyAlignment="1">
      <alignment horizontal="right" vertical="center" wrapText="1"/>
    </xf>
    <xf numFmtId="164" fontId="8" fillId="0" borderId="27" xfId="2" applyFont="1" applyBorder="1" applyAlignment="1">
      <alignment horizontal="right" vertical="center" wrapText="1"/>
    </xf>
    <xf numFmtId="164" fontId="8" fillId="0" borderId="27" xfId="2" applyFont="1" applyBorder="1"/>
    <xf numFmtId="0" fontId="9" fillId="0" borderId="30" xfId="0" applyFont="1" applyBorder="1" applyAlignment="1">
      <alignment horizontal="center"/>
    </xf>
    <xf numFmtId="165" fontId="8" fillId="0" borderId="30" xfId="3" applyFont="1" applyBorder="1" applyAlignment="1">
      <alignment horizontal="right" vertical="center" wrapText="1"/>
    </xf>
    <xf numFmtId="164" fontId="8" fillId="0" borderId="30" xfId="2" applyFont="1" applyBorder="1" applyAlignment="1">
      <alignment horizontal="right" vertical="center" wrapText="1"/>
    </xf>
    <xf numFmtId="164" fontId="8" fillId="0" borderId="30" xfId="2" applyFont="1" applyBorder="1"/>
    <xf numFmtId="165" fontId="8" fillId="0" borderId="0" xfId="3" applyFont="1" applyBorder="1" applyAlignment="1">
      <alignment horizontal="right" vertical="center" wrapText="1"/>
    </xf>
    <xf numFmtId="164" fontId="8" fillId="0" borderId="0" xfId="2" applyFont="1" applyBorder="1" applyAlignment="1">
      <alignment horizontal="right" vertical="center" wrapText="1"/>
    </xf>
    <xf numFmtId="164" fontId="26" fillId="0" borderId="0" xfId="2" applyFont="1" applyBorder="1"/>
    <xf numFmtId="165" fontId="5" fillId="0" borderId="0" xfId="3" applyFon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11" fillId="0" borderId="0" xfId="2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27" xfId="0" quotePrefix="1" applyFont="1" applyBorder="1" applyAlignment="1">
      <alignment horizontal="center"/>
    </xf>
    <xf numFmtId="0" fontId="16" fillId="0" borderId="27" xfId="0" applyFont="1" applyBorder="1"/>
    <xf numFmtId="165" fontId="26" fillId="0" borderId="27" xfId="3" applyFont="1" applyBorder="1" applyAlignment="1">
      <alignment horizontal="right" vertical="center" wrapText="1"/>
    </xf>
    <xf numFmtId="164" fontId="26" fillId="0" borderId="27" xfId="2" applyFont="1" applyBorder="1" applyAlignment="1">
      <alignment horizontal="right" vertical="center" wrapText="1"/>
    </xf>
    <xf numFmtId="164" fontId="26" fillId="0" borderId="27" xfId="2" applyFont="1" applyBorder="1"/>
    <xf numFmtId="165" fontId="8" fillId="0" borderId="0" xfId="3" applyFont="1" applyFill="1" applyBorder="1" applyAlignment="1">
      <alignment horizontal="right" vertical="center" wrapText="1"/>
    </xf>
    <xf numFmtId="164" fontId="8" fillId="0" borderId="0" xfId="2" applyFont="1" applyFill="1" applyBorder="1" applyAlignment="1">
      <alignment horizontal="right" vertical="center" wrapText="1"/>
    </xf>
    <xf numFmtId="164" fontId="8" fillId="0" borderId="0" xfId="2" applyFont="1" applyFill="1" applyBorder="1"/>
    <xf numFmtId="164" fontId="0" fillId="0" borderId="0" xfId="2" applyFont="1" applyFill="1" applyBorder="1"/>
    <xf numFmtId="0" fontId="0" fillId="5" borderId="0" xfId="0" applyFill="1"/>
    <xf numFmtId="0" fontId="12" fillId="5" borderId="0" xfId="0" applyFont="1" applyFill="1" applyAlignment="1">
      <alignment horizontal="center" vertical="center" wrapText="1"/>
    </xf>
    <xf numFmtId="164" fontId="8" fillId="3" borderId="0" xfId="2" applyFont="1" applyFill="1" applyBorder="1"/>
    <xf numFmtId="0" fontId="9" fillId="0" borderId="28" xfId="0" quotePrefix="1" applyFont="1" applyBorder="1" applyAlignment="1">
      <alignment horizontal="center"/>
    </xf>
    <xf numFmtId="0" fontId="9" fillId="0" borderId="28" xfId="0" applyFont="1" applyBorder="1"/>
    <xf numFmtId="165" fontId="8" fillId="0" borderId="28" xfId="3" applyFont="1" applyFill="1" applyBorder="1" applyAlignment="1">
      <alignment horizontal="right" vertical="center" wrapText="1"/>
    </xf>
    <xf numFmtId="165" fontId="8" fillId="0" borderId="14" xfId="3" applyFont="1" applyFill="1" applyBorder="1" applyAlignment="1">
      <alignment horizontal="right" vertical="center" wrapText="1"/>
    </xf>
    <xf numFmtId="166" fontId="8" fillId="0" borderId="28" xfId="3" applyNumberFormat="1" applyFont="1" applyFill="1" applyBorder="1" applyAlignment="1">
      <alignment horizontal="right" vertical="center" wrapText="1"/>
    </xf>
    <xf numFmtId="164" fontId="8" fillId="0" borderId="28" xfId="2" applyFont="1" applyFill="1" applyBorder="1"/>
    <xf numFmtId="0" fontId="9" fillId="0" borderId="14" xfId="0" quotePrefix="1" applyFont="1" applyBorder="1" applyAlignment="1">
      <alignment horizontal="center"/>
    </xf>
    <xf numFmtId="166" fontId="8" fillId="0" borderId="14" xfId="3" applyNumberFormat="1" applyFont="1" applyFill="1" applyBorder="1" applyAlignment="1">
      <alignment horizontal="right" vertical="center" wrapText="1"/>
    </xf>
    <xf numFmtId="164" fontId="8" fillId="0" borderId="14" xfId="2" applyFont="1" applyFill="1" applyBorder="1"/>
    <xf numFmtId="164" fontId="8" fillId="0" borderId="14" xfId="2" applyFont="1" applyFill="1" applyBorder="1" applyAlignment="1">
      <alignment horizontal="right" vertical="center" wrapText="1"/>
    </xf>
    <xf numFmtId="0" fontId="9" fillId="0" borderId="8" xfId="0" quotePrefix="1" applyFont="1" applyBorder="1" applyAlignment="1">
      <alignment horizontal="center"/>
    </xf>
    <xf numFmtId="0" fontId="9" fillId="0" borderId="8" xfId="0" applyFont="1" applyBorder="1"/>
    <xf numFmtId="165" fontId="8" fillId="0" borderId="8" xfId="3" applyFont="1" applyFill="1" applyBorder="1" applyAlignment="1">
      <alignment horizontal="right" vertical="center" wrapText="1"/>
    </xf>
    <xf numFmtId="164" fontId="8" fillId="0" borderId="8" xfId="2" applyFont="1" applyFill="1" applyBorder="1" applyAlignment="1">
      <alignment horizontal="right" vertical="center" wrapText="1"/>
    </xf>
    <xf numFmtId="164" fontId="8" fillId="0" borderId="8" xfId="2" applyFont="1" applyFill="1" applyBorder="1"/>
    <xf numFmtId="166" fontId="8" fillId="0" borderId="8" xfId="3" applyNumberFormat="1" applyFont="1" applyFill="1" applyBorder="1" applyAlignment="1">
      <alignment horizontal="right" vertical="center" wrapText="1"/>
    </xf>
    <xf numFmtId="165" fontId="15" fillId="0" borderId="11" xfId="3" applyFont="1" applyFill="1" applyBorder="1" applyAlignment="1">
      <alignment horizontal="right" vertical="center" wrapText="1"/>
    </xf>
    <xf numFmtId="164" fontId="15" fillId="0" borderId="11" xfId="2" applyFont="1" applyFill="1" applyBorder="1" applyAlignment="1">
      <alignment horizontal="right" vertical="center" wrapText="1"/>
    </xf>
    <xf numFmtId="164" fontId="8" fillId="0" borderId="11" xfId="2" applyFont="1" applyFill="1" applyBorder="1"/>
    <xf numFmtId="0" fontId="17" fillId="0" borderId="0" xfId="0" applyFont="1" applyAlignment="1">
      <alignment horizontal="center"/>
    </xf>
    <xf numFmtId="165" fontId="24" fillId="0" borderId="0" xfId="3" applyFont="1" applyFill="1" applyBorder="1" applyAlignment="1">
      <alignment horizontal="right" vertical="center" wrapText="1"/>
    </xf>
    <xf numFmtId="166" fontId="24" fillId="0" borderId="0" xfId="3" applyNumberFormat="1" applyFont="1" applyFill="1" applyBorder="1" applyAlignment="1">
      <alignment horizontal="right" vertical="center" wrapText="1"/>
    </xf>
    <xf numFmtId="166" fontId="24" fillId="0" borderId="0" xfId="3" applyNumberFormat="1" applyFont="1" applyFill="1" applyBorder="1"/>
    <xf numFmtId="0" fontId="25" fillId="0" borderId="0" xfId="0" applyFont="1"/>
    <xf numFmtId="165" fontId="6" fillId="0" borderId="8" xfId="3" applyFont="1" applyFill="1" applyBorder="1" applyAlignment="1">
      <alignment horizontal="center" vertical="center" wrapText="1"/>
    </xf>
    <xf numFmtId="165" fontId="8" fillId="0" borderId="27" xfId="3" applyFont="1" applyFill="1" applyBorder="1" applyAlignment="1">
      <alignment horizontal="right" vertical="center" wrapText="1"/>
    </xf>
    <xf numFmtId="164" fontId="8" fillId="0" borderId="27" xfId="2" applyFont="1" applyFill="1" applyBorder="1" applyAlignment="1">
      <alignment horizontal="right" vertical="center" wrapText="1"/>
    </xf>
    <xf numFmtId="164" fontId="8" fillId="0" borderId="27" xfId="2" applyFont="1" applyFill="1" applyBorder="1"/>
    <xf numFmtId="164" fontId="8" fillId="0" borderId="28" xfId="2" applyFont="1" applyFill="1" applyBorder="1" applyAlignment="1">
      <alignment horizontal="right" vertical="center" wrapText="1"/>
    </xf>
    <xf numFmtId="166" fontId="8" fillId="0" borderId="14" xfId="2" applyNumberFormat="1" applyFont="1" applyFill="1" applyBorder="1" applyAlignment="1">
      <alignment horizontal="right" vertical="center" wrapText="1"/>
    </xf>
    <xf numFmtId="165" fontId="15" fillId="0" borderId="0" xfId="3" applyFont="1" applyFill="1" applyBorder="1" applyAlignment="1">
      <alignment horizontal="right" vertical="center" wrapText="1"/>
    </xf>
    <xf numFmtId="164" fontId="15" fillId="0" borderId="0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165" fontId="26" fillId="0" borderId="0" xfId="3" applyFont="1" applyFill="1" applyBorder="1" applyAlignment="1">
      <alignment horizontal="right" vertical="center" wrapText="1"/>
    </xf>
    <xf numFmtId="164" fontId="26" fillId="0" borderId="0" xfId="2" applyFont="1" applyFill="1" applyBorder="1" applyAlignment="1">
      <alignment horizontal="right" vertical="center" wrapText="1"/>
    </xf>
    <xf numFmtId="164" fontId="26" fillId="0" borderId="0" xfId="2" applyFont="1" applyFill="1" applyBorder="1"/>
    <xf numFmtId="165" fontId="16" fillId="0" borderId="11" xfId="3" applyFont="1" applyFill="1" applyBorder="1" applyAlignment="1">
      <alignment horizontal="center" vertical="center" wrapText="1"/>
    </xf>
    <xf numFmtId="0" fontId="16" fillId="0" borderId="0" xfId="0" quotePrefix="1" applyFont="1" applyAlignment="1">
      <alignment horizontal="center"/>
    </xf>
    <xf numFmtId="0" fontId="16" fillId="0" borderId="0" xfId="0" applyFont="1"/>
    <xf numFmtId="165" fontId="28" fillId="0" borderId="0" xfId="3" applyFont="1" applyFill="1" applyBorder="1" applyAlignment="1">
      <alignment horizontal="right" vertical="center" wrapText="1"/>
    </xf>
    <xf numFmtId="165" fontId="28" fillId="0" borderId="29" xfId="3" applyFont="1" applyFill="1" applyBorder="1" applyAlignment="1">
      <alignment horizontal="right" vertical="center" wrapText="1"/>
    </xf>
    <xf numFmtId="0" fontId="20" fillId="0" borderId="28" xfId="0" quotePrefix="1" applyFont="1" applyBorder="1" applyAlignment="1">
      <alignment horizontal="center"/>
    </xf>
    <xf numFmtId="0" fontId="20" fillId="0" borderId="28" xfId="0" applyFont="1" applyBorder="1"/>
    <xf numFmtId="165" fontId="26" fillId="0" borderId="28" xfId="3" applyFont="1" applyFill="1" applyBorder="1" applyAlignment="1">
      <alignment horizontal="right" vertical="center" wrapText="1"/>
    </xf>
    <xf numFmtId="164" fontId="26" fillId="0" borderId="28" xfId="2" applyFont="1" applyFill="1" applyBorder="1"/>
    <xf numFmtId="0" fontId="20" fillId="0" borderId="14" xfId="0" quotePrefix="1" applyFont="1" applyBorder="1" applyAlignment="1">
      <alignment horizontal="center"/>
    </xf>
    <xf numFmtId="0" fontId="20" fillId="0" borderId="14" xfId="0" applyFont="1" applyBorder="1"/>
    <xf numFmtId="165" fontId="26" fillId="0" borderId="14" xfId="3" applyFont="1" applyFill="1" applyBorder="1" applyAlignment="1">
      <alignment horizontal="right" vertical="center" wrapText="1"/>
    </xf>
    <xf numFmtId="166" fontId="26" fillId="0" borderId="14" xfId="3" applyNumberFormat="1" applyFont="1" applyFill="1" applyBorder="1" applyAlignment="1">
      <alignment horizontal="right" vertical="center" wrapText="1"/>
    </xf>
    <xf numFmtId="164" fontId="26" fillId="0" borderId="14" xfId="2" applyFont="1" applyFill="1" applyBorder="1"/>
    <xf numFmtId="164" fontId="26" fillId="0" borderId="14" xfId="2" applyFont="1" applyFill="1" applyBorder="1" applyAlignment="1">
      <alignment horizontal="right" vertical="center" wrapText="1"/>
    </xf>
    <xf numFmtId="0" fontId="20" fillId="0" borderId="8" xfId="0" quotePrefix="1" applyFont="1" applyBorder="1" applyAlignment="1">
      <alignment horizontal="center"/>
    </xf>
    <xf numFmtId="0" fontId="20" fillId="0" borderId="8" xfId="0" applyFont="1" applyBorder="1"/>
    <xf numFmtId="165" fontId="26" fillId="0" borderId="8" xfId="3" applyFont="1" applyFill="1" applyBorder="1" applyAlignment="1">
      <alignment horizontal="right" vertical="center" wrapText="1"/>
    </xf>
    <xf numFmtId="164" fontId="26" fillId="0" borderId="8" xfId="2" applyFont="1" applyFill="1" applyBorder="1" applyAlignment="1">
      <alignment horizontal="right" vertical="center" wrapText="1"/>
    </xf>
    <xf numFmtId="164" fontId="26" fillId="0" borderId="8" xfId="2" applyFont="1" applyFill="1" applyBorder="1"/>
    <xf numFmtId="0" fontId="20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5" fontId="28" fillId="0" borderId="8" xfId="3" applyFont="1" applyFill="1" applyBorder="1" applyAlignment="1">
      <alignment horizontal="right" vertical="center" wrapText="1"/>
    </xf>
    <xf numFmtId="164" fontId="28" fillId="0" borderId="8" xfId="2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64" fontId="28" fillId="0" borderId="0" xfId="2" applyFont="1" applyFill="1" applyBorder="1" applyAlignment="1">
      <alignment horizontal="right" vertical="center" wrapText="1"/>
    </xf>
    <xf numFmtId="0" fontId="9" fillId="0" borderId="30" xfId="0" applyFont="1" applyBorder="1"/>
    <xf numFmtId="165" fontId="8" fillId="0" borderId="30" xfId="3" applyFont="1" applyFill="1" applyBorder="1" applyAlignment="1">
      <alignment horizontal="right" vertical="center" wrapText="1"/>
    </xf>
    <xf numFmtId="164" fontId="8" fillId="0" borderId="30" xfId="2" applyFont="1" applyFill="1" applyBorder="1" applyAlignment="1">
      <alignment horizontal="right" vertical="center" wrapText="1"/>
    </xf>
    <xf numFmtId="164" fontId="8" fillId="0" borderId="30" xfId="2" applyFont="1" applyFill="1" applyBorder="1"/>
    <xf numFmtId="164" fontId="0" fillId="0" borderId="0" xfId="0" applyNumberFormat="1"/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5" fontId="15" fillId="0" borderId="28" xfId="3" applyFont="1" applyFill="1" applyBorder="1" applyAlignment="1">
      <alignment horizontal="right" vertical="center" wrapText="1"/>
    </xf>
    <xf numFmtId="166" fontId="15" fillId="0" borderId="28" xfId="3" applyNumberFormat="1" applyFont="1" applyFill="1" applyBorder="1" applyAlignment="1">
      <alignment horizontal="right" vertical="center" wrapText="1"/>
    </xf>
    <xf numFmtId="166" fontId="15" fillId="0" borderId="28" xfId="3" applyNumberFormat="1" applyFont="1" applyFill="1" applyBorder="1"/>
    <xf numFmtId="166" fontId="15" fillId="0" borderId="0" xfId="3" applyNumberFormat="1" applyFont="1" applyFill="1" applyBorder="1"/>
    <xf numFmtId="0" fontId="21" fillId="0" borderId="3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5" fontId="29" fillId="0" borderId="11" xfId="3" applyFont="1" applyFill="1" applyBorder="1" applyAlignment="1">
      <alignment horizontal="right" vertical="center" wrapText="1"/>
    </xf>
    <xf numFmtId="166" fontId="29" fillId="0" borderId="11" xfId="3" applyNumberFormat="1" applyFont="1" applyFill="1" applyBorder="1" applyAlignment="1">
      <alignment horizontal="right" vertical="center" wrapText="1"/>
    </xf>
    <xf numFmtId="166" fontId="29" fillId="0" borderId="11" xfId="3" applyNumberFormat="1" applyFont="1" applyFill="1" applyBorder="1"/>
    <xf numFmtId="166" fontId="29" fillId="0" borderId="0" xfId="3" applyNumberFormat="1" applyFont="1" applyFill="1" applyBorder="1"/>
    <xf numFmtId="0" fontId="30" fillId="0" borderId="0" xfId="0" applyFont="1"/>
    <xf numFmtId="165" fontId="5" fillId="0" borderId="0" xfId="3" applyFont="1" applyFill="1" applyAlignment="1">
      <alignment horizontal="right" vertical="center" wrapText="1"/>
    </xf>
    <xf numFmtId="165" fontId="8" fillId="0" borderId="29" xfId="3" applyFont="1" applyFill="1" applyBorder="1" applyAlignment="1">
      <alignment horizontal="right" vertical="center" wrapText="1"/>
    </xf>
    <xf numFmtId="164" fontId="0" fillId="0" borderId="0" xfId="2" applyFont="1" applyFill="1"/>
    <xf numFmtId="165" fontId="26" fillId="0" borderId="14" xfId="3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28" fillId="0" borderId="11" xfId="3" applyFont="1" applyFill="1" applyBorder="1" applyAlignment="1">
      <alignment horizontal="right" vertical="center" wrapText="1"/>
    </xf>
    <xf numFmtId="164" fontId="28" fillId="0" borderId="11" xfId="2" applyFont="1" applyFill="1" applyBorder="1" applyAlignment="1">
      <alignment horizontal="right" vertical="center" wrapText="1"/>
    </xf>
    <xf numFmtId="164" fontId="26" fillId="0" borderId="11" xfId="2" applyFont="1" applyFill="1" applyBorder="1"/>
    <xf numFmtId="165" fontId="16" fillId="0" borderId="8" xfId="3" applyFont="1" applyFill="1" applyBorder="1" applyAlignment="1">
      <alignment horizontal="center" vertical="center" wrapText="1"/>
    </xf>
    <xf numFmtId="165" fontId="8" fillId="0" borderId="28" xfId="3" applyFont="1" applyFill="1" applyBorder="1" applyAlignment="1">
      <alignment horizontal="left" vertical="center" wrapText="1"/>
    </xf>
    <xf numFmtId="165" fontId="26" fillId="0" borderId="27" xfId="3" applyFont="1" applyFill="1" applyBorder="1" applyAlignment="1">
      <alignment horizontal="right" vertical="center" wrapText="1"/>
    </xf>
    <xf numFmtId="164" fontId="26" fillId="0" borderId="27" xfId="2" applyFont="1" applyFill="1" applyBorder="1" applyAlignment="1">
      <alignment horizontal="right" vertical="center" wrapText="1"/>
    </xf>
    <xf numFmtId="164" fontId="26" fillId="0" borderId="27" xfId="2" applyFont="1" applyFill="1" applyBorder="1"/>
    <xf numFmtId="167" fontId="8" fillId="0" borderId="14" xfId="8" applyNumberFormat="1" applyFont="1" applyFill="1" applyBorder="1"/>
    <xf numFmtId="165" fontId="8" fillId="0" borderId="14" xfId="3" applyFont="1" applyFill="1" applyBorder="1"/>
    <xf numFmtId="0" fontId="14" fillId="5" borderId="27" xfId="0" quotePrefix="1" applyFont="1" applyFill="1" applyBorder="1" applyAlignment="1">
      <alignment horizontal="center"/>
    </xf>
    <xf numFmtId="0" fontId="14" fillId="5" borderId="27" xfId="0" applyFont="1" applyFill="1" applyBorder="1"/>
    <xf numFmtId="165" fontId="8" fillId="5" borderId="27" xfId="3" applyFont="1" applyFill="1" applyBorder="1" applyAlignment="1">
      <alignment horizontal="right" vertical="center" wrapText="1"/>
    </xf>
    <xf numFmtId="164" fontId="8" fillId="5" borderId="27" xfId="2" applyFont="1" applyFill="1" applyBorder="1" applyAlignment="1">
      <alignment horizontal="right" vertical="center" wrapText="1"/>
    </xf>
    <xf numFmtId="164" fontId="8" fillId="5" borderId="27" xfId="2" applyFont="1" applyFill="1" applyBorder="1"/>
    <xf numFmtId="164" fontId="8" fillId="5" borderId="0" xfId="2" applyFont="1" applyFill="1" applyBorder="1"/>
    <xf numFmtId="0" fontId="20" fillId="0" borderId="0" xfId="0" applyFont="1" applyAlignment="1">
      <alignment vertical="top"/>
    </xf>
    <xf numFmtId="0" fontId="33" fillId="0" borderId="0" xfId="0" applyFont="1" applyAlignment="1">
      <alignment vertical="top"/>
    </xf>
    <xf numFmtId="164" fontId="33" fillId="0" borderId="0" xfId="2" applyFont="1" applyAlignment="1">
      <alignment vertical="top"/>
    </xf>
    <xf numFmtId="167" fontId="8" fillId="0" borderId="0" xfId="8" applyNumberFormat="1" applyFont="1" applyFill="1" applyBorder="1"/>
    <xf numFmtId="0" fontId="9" fillId="6" borderId="14" xfId="0" quotePrefix="1" applyFont="1" applyFill="1" applyBorder="1" applyAlignment="1">
      <alignment horizontal="center"/>
    </xf>
    <xf numFmtId="0" fontId="9" fillId="6" borderId="14" xfId="0" applyFont="1" applyFill="1" applyBorder="1"/>
    <xf numFmtId="165" fontId="8" fillId="6" borderId="14" xfId="3" applyFont="1" applyFill="1" applyBorder="1" applyAlignment="1">
      <alignment horizontal="right" vertical="center" wrapText="1"/>
    </xf>
    <xf numFmtId="164" fontId="8" fillId="6" borderId="14" xfId="2" applyFont="1" applyFill="1" applyBorder="1" applyAlignment="1">
      <alignment horizontal="right" vertical="center" wrapText="1"/>
    </xf>
    <xf numFmtId="0" fontId="20" fillId="6" borderId="14" xfId="0" quotePrefix="1" applyFont="1" applyFill="1" applyBorder="1" applyAlignment="1">
      <alignment horizontal="center"/>
    </xf>
    <xf numFmtId="0" fontId="20" fillId="6" borderId="14" xfId="0" applyFont="1" applyFill="1" applyBorder="1"/>
    <xf numFmtId="165" fontId="26" fillId="6" borderId="14" xfId="3" applyFont="1" applyFill="1" applyBorder="1" applyAlignment="1">
      <alignment horizontal="right" vertical="center" wrapText="1"/>
    </xf>
    <xf numFmtId="164" fontId="26" fillId="6" borderId="14" xfId="2" applyFont="1" applyFill="1" applyBorder="1"/>
    <xf numFmtId="164" fontId="8" fillId="6" borderId="14" xfId="2" applyFont="1" applyFill="1" applyBorder="1"/>
    <xf numFmtId="165" fontId="26" fillId="6" borderId="14" xfId="3" applyFont="1" applyFill="1" applyBorder="1" applyAlignment="1">
      <alignment horizontal="left" vertical="center" wrapText="1"/>
    </xf>
    <xf numFmtId="166" fontId="26" fillId="6" borderId="14" xfId="3" applyNumberFormat="1" applyFont="1" applyFill="1" applyBorder="1" applyAlignment="1">
      <alignment horizontal="right" vertical="center" wrapText="1"/>
    </xf>
    <xf numFmtId="0" fontId="0" fillId="6" borderId="0" xfId="0" applyFill="1"/>
    <xf numFmtId="165" fontId="5" fillId="6" borderId="0" xfId="3" applyFont="1" applyFill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0" fontId="9" fillId="5" borderId="14" xfId="0" quotePrefix="1" applyFont="1" applyFill="1" applyBorder="1" applyAlignment="1">
      <alignment horizontal="center"/>
    </xf>
    <xf numFmtId="0" fontId="9" fillId="5" borderId="14" xfId="0" applyFont="1" applyFill="1" applyBorder="1"/>
    <xf numFmtId="165" fontId="8" fillId="5" borderId="14" xfId="3" applyFont="1" applyFill="1" applyBorder="1" applyAlignment="1">
      <alignment horizontal="right" vertical="center" wrapText="1"/>
    </xf>
    <xf numFmtId="164" fontId="8" fillId="5" borderId="14" xfId="2" applyFont="1" applyFill="1" applyBorder="1" applyAlignment="1">
      <alignment horizontal="right" vertical="center" wrapText="1"/>
    </xf>
    <xf numFmtId="164" fontId="8" fillId="5" borderId="14" xfId="2" applyFont="1" applyFill="1" applyBorder="1"/>
    <xf numFmtId="166" fontId="8" fillId="5" borderId="14" xfId="3" applyNumberFormat="1" applyFont="1" applyFill="1" applyBorder="1" applyAlignment="1">
      <alignment horizontal="right" vertical="center" wrapText="1"/>
    </xf>
    <xf numFmtId="0" fontId="20" fillId="5" borderId="14" xfId="0" quotePrefix="1" applyFont="1" applyFill="1" applyBorder="1" applyAlignment="1">
      <alignment horizontal="center"/>
    </xf>
    <xf numFmtId="0" fontId="20" fillId="5" borderId="14" xfId="0" applyFont="1" applyFill="1" applyBorder="1"/>
    <xf numFmtId="165" fontId="26" fillId="5" borderId="14" xfId="3" applyFont="1" applyFill="1" applyBorder="1" applyAlignment="1">
      <alignment horizontal="right" vertical="center" wrapText="1"/>
    </xf>
    <xf numFmtId="164" fontId="26" fillId="5" borderId="14" xfId="2" applyFont="1" applyFill="1" applyBorder="1" applyAlignment="1">
      <alignment horizontal="right" vertical="center" wrapText="1"/>
    </xf>
    <xf numFmtId="164" fontId="26" fillId="5" borderId="14" xfId="2" applyFont="1" applyFill="1" applyBorder="1"/>
    <xf numFmtId="164" fontId="26" fillId="5" borderId="0" xfId="2" applyFont="1" applyFill="1" applyBorder="1"/>
    <xf numFmtId="164" fontId="0" fillId="5" borderId="0" xfId="2" applyFont="1" applyFill="1"/>
    <xf numFmtId="165" fontId="31" fillId="5" borderId="14" xfId="3" applyFont="1" applyFill="1" applyBorder="1" applyAlignment="1">
      <alignment horizontal="right" vertical="center" wrapText="1"/>
    </xf>
    <xf numFmtId="166" fontId="31" fillId="5" borderId="14" xfId="2" applyNumberFormat="1" applyFont="1" applyFill="1" applyBorder="1" applyAlignment="1">
      <alignment horizontal="right" vertical="center" wrapText="1"/>
    </xf>
    <xf numFmtId="166" fontId="8" fillId="5" borderId="14" xfId="2" applyNumberFormat="1" applyFont="1" applyFill="1" applyBorder="1" applyAlignment="1">
      <alignment horizontal="right" vertical="center" wrapText="1"/>
    </xf>
    <xf numFmtId="165" fontId="31" fillId="0" borderId="14" xfId="3" applyFont="1" applyFill="1" applyBorder="1" applyAlignment="1">
      <alignment horizontal="right" vertical="center" wrapText="1"/>
    </xf>
    <xf numFmtId="166" fontId="31" fillId="0" borderId="14" xfId="2" applyNumberFormat="1" applyFont="1" applyFill="1" applyBorder="1" applyAlignment="1">
      <alignment horizontal="right" vertical="center" wrapText="1"/>
    </xf>
    <xf numFmtId="0" fontId="34" fillId="0" borderId="0" xfId="0" applyFont="1"/>
    <xf numFmtId="165" fontId="39" fillId="0" borderId="0" xfId="3" applyFont="1" applyFill="1" applyAlignment="1">
      <alignment horizontal="right" vertical="center" wrapText="1"/>
    </xf>
    <xf numFmtId="166" fontId="39" fillId="0" borderId="0" xfId="3" applyNumberFormat="1" applyFont="1" applyFill="1" applyAlignment="1">
      <alignment horizontal="right" vertical="center" wrapText="1"/>
    </xf>
    <xf numFmtId="0" fontId="11" fillId="0" borderId="0" xfId="9" applyFont="1" applyAlignment="1">
      <alignment vertical="center" wrapText="1"/>
    </xf>
    <xf numFmtId="0" fontId="22" fillId="0" borderId="0" xfId="9"/>
    <xf numFmtId="0" fontId="11" fillId="0" borderId="0" xfId="9" applyFont="1" applyAlignment="1">
      <alignment horizontal="center"/>
    </xf>
    <xf numFmtId="165" fontId="11" fillId="0" borderId="0" xfId="10" applyFont="1" applyBorder="1" applyAlignment="1">
      <alignment horizontal="right" vertical="center" wrapText="1"/>
    </xf>
    <xf numFmtId="0" fontId="11" fillId="0" borderId="0" xfId="9" applyFont="1" applyAlignment="1">
      <alignment horizontal="right" vertical="center" wrapText="1"/>
    </xf>
    <xf numFmtId="165" fontId="6" fillId="0" borderId="8" xfId="10" applyFont="1" applyBorder="1" applyAlignment="1">
      <alignment horizontal="center" vertical="center" wrapText="1"/>
    </xf>
    <xf numFmtId="0" fontId="14" fillId="0" borderId="29" xfId="9" quotePrefix="1" applyFont="1" applyBorder="1" applyAlignment="1">
      <alignment horizontal="center"/>
    </xf>
    <xf numFmtId="0" fontId="14" fillId="0" borderId="29" xfId="9" applyFont="1" applyBorder="1"/>
    <xf numFmtId="165" fontId="15" fillId="0" borderId="29" xfId="10" applyFont="1" applyBorder="1" applyAlignment="1">
      <alignment horizontal="right" vertical="center" wrapText="1"/>
    </xf>
    <xf numFmtId="0" fontId="23" fillId="0" borderId="0" xfId="9" applyFont="1"/>
    <xf numFmtId="0" fontId="9" fillId="0" borderId="28" xfId="9" quotePrefix="1" applyFont="1" applyBorder="1" applyAlignment="1">
      <alignment horizontal="center"/>
    </xf>
    <xf numFmtId="0" fontId="9" fillId="0" borderId="28" xfId="9" applyFont="1" applyBorder="1"/>
    <xf numFmtId="165" fontId="8" fillId="0" borderId="28" xfId="10" applyFont="1" applyFill="1" applyBorder="1" applyAlignment="1">
      <alignment horizontal="right" vertical="center" wrapText="1"/>
    </xf>
    <xf numFmtId="165" fontId="8" fillId="0" borderId="14" xfId="10" applyFont="1" applyFill="1" applyBorder="1" applyAlignment="1">
      <alignment horizontal="right" vertical="center" wrapText="1"/>
    </xf>
    <xf numFmtId="166" fontId="8" fillId="0" borderId="28" xfId="10" applyNumberFormat="1" applyFont="1" applyFill="1" applyBorder="1" applyAlignment="1">
      <alignment horizontal="right" vertical="center" wrapText="1"/>
    </xf>
    <xf numFmtId="0" fontId="9" fillId="0" borderId="14" xfId="9" quotePrefix="1" applyFont="1" applyBorder="1" applyAlignment="1">
      <alignment horizontal="center"/>
    </xf>
    <xf numFmtId="0" fontId="9" fillId="0" borderId="14" xfId="9" applyFont="1" applyBorder="1"/>
    <xf numFmtId="166" fontId="8" fillId="0" borderId="14" xfId="10" applyNumberFormat="1" applyFont="1" applyFill="1" applyBorder="1" applyAlignment="1">
      <alignment horizontal="right" vertical="center" wrapText="1"/>
    </xf>
    <xf numFmtId="0" fontId="9" fillId="5" borderId="14" xfId="9" quotePrefix="1" applyFont="1" applyFill="1" applyBorder="1" applyAlignment="1">
      <alignment horizontal="center"/>
    </xf>
    <xf numFmtId="0" fontId="9" fillId="5" borderId="14" xfId="9" applyFont="1" applyFill="1" applyBorder="1"/>
    <xf numFmtId="165" fontId="8" fillId="5" borderId="14" xfId="10" applyFont="1" applyFill="1" applyBorder="1" applyAlignment="1">
      <alignment horizontal="right" vertical="center" wrapText="1"/>
    </xf>
    <xf numFmtId="0" fontId="22" fillId="5" borderId="0" xfId="9" applyFill="1"/>
    <xf numFmtId="0" fontId="9" fillId="0" borderId="8" xfId="9" quotePrefix="1" applyFont="1" applyBorder="1" applyAlignment="1">
      <alignment horizontal="center"/>
    </xf>
    <xf numFmtId="0" fontId="9" fillId="0" borderId="8" xfId="9" applyFont="1" applyBorder="1"/>
    <xf numFmtId="165" fontId="8" fillId="0" borderId="8" xfId="10" applyFont="1" applyFill="1" applyBorder="1" applyAlignment="1">
      <alignment horizontal="right" vertical="center" wrapText="1"/>
    </xf>
    <xf numFmtId="0" fontId="9" fillId="0" borderId="11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165" fontId="15" fillId="0" borderId="11" xfId="10" applyFont="1" applyBorder="1" applyAlignment="1">
      <alignment horizontal="right" vertical="center" wrapText="1"/>
    </xf>
    <xf numFmtId="0" fontId="9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165" fontId="15" fillId="0" borderId="0" xfId="10" applyFont="1" applyBorder="1" applyAlignment="1">
      <alignment horizontal="right" vertical="center" wrapText="1"/>
    </xf>
    <xf numFmtId="0" fontId="9" fillId="4" borderId="0" xfId="9" applyFont="1" applyFill="1" applyAlignment="1">
      <alignment horizontal="center"/>
    </xf>
    <xf numFmtId="165" fontId="8" fillId="4" borderId="0" xfId="10" applyFont="1" applyFill="1" applyBorder="1" applyAlignment="1">
      <alignment horizontal="right" vertical="center" wrapText="1"/>
    </xf>
    <xf numFmtId="0" fontId="14" fillId="0" borderId="27" xfId="9" quotePrefix="1" applyFont="1" applyBorder="1" applyAlignment="1">
      <alignment horizontal="center"/>
    </xf>
    <xf numFmtId="0" fontId="14" fillId="0" borderId="27" xfId="9" applyFont="1" applyBorder="1"/>
    <xf numFmtId="165" fontId="8" fillId="0" borderId="27" xfId="10" applyFont="1" applyBorder="1" applyAlignment="1">
      <alignment horizontal="right" vertical="center" wrapText="1"/>
    </xf>
    <xf numFmtId="166" fontId="8" fillId="0" borderId="8" xfId="10" applyNumberFormat="1" applyFont="1" applyFill="1" applyBorder="1" applyAlignment="1">
      <alignment horizontal="right" vertical="center" wrapText="1"/>
    </xf>
    <xf numFmtId="165" fontId="15" fillId="0" borderId="11" xfId="10" applyFont="1" applyFill="1" applyBorder="1" applyAlignment="1">
      <alignment horizontal="right" vertical="center" wrapText="1"/>
    </xf>
    <xf numFmtId="0" fontId="9" fillId="0" borderId="30" xfId="9" applyFont="1" applyBorder="1" applyAlignment="1">
      <alignment horizontal="center"/>
    </xf>
    <xf numFmtId="165" fontId="8" fillId="0" borderId="30" xfId="10" applyFont="1" applyBorder="1" applyAlignment="1">
      <alignment horizontal="right" vertical="center" wrapText="1"/>
    </xf>
    <xf numFmtId="165" fontId="8" fillId="0" borderId="0" xfId="10" applyFont="1" applyBorder="1" applyAlignment="1">
      <alignment horizontal="right" vertical="center" wrapText="1"/>
    </xf>
    <xf numFmtId="166" fontId="8" fillId="5" borderId="14" xfId="10" applyNumberFormat="1" applyFont="1" applyFill="1" applyBorder="1" applyAlignment="1">
      <alignment horizontal="right" vertical="center" wrapText="1"/>
    </xf>
    <xf numFmtId="0" fontId="17" fillId="0" borderId="0" xfId="9" applyFont="1" applyAlignment="1">
      <alignment horizontal="center"/>
    </xf>
    <xf numFmtId="165" fontId="24" fillId="0" borderId="0" xfId="10" applyFont="1" applyFill="1" applyBorder="1" applyAlignment="1">
      <alignment horizontal="right" vertical="center" wrapText="1"/>
    </xf>
    <xf numFmtId="166" fontId="24" fillId="0" borderId="0" xfId="10" applyNumberFormat="1" applyFont="1" applyFill="1" applyBorder="1" applyAlignment="1">
      <alignment horizontal="right" vertical="center" wrapText="1"/>
    </xf>
    <xf numFmtId="166" fontId="24" fillId="0" borderId="0" xfId="10" applyNumberFormat="1" applyFont="1" applyFill="1" applyBorder="1"/>
    <xf numFmtId="0" fontId="25" fillId="0" borderId="0" xfId="9" applyFont="1"/>
    <xf numFmtId="165" fontId="6" fillId="0" borderId="8" xfId="10" applyFont="1" applyFill="1" applyBorder="1" applyAlignment="1">
      <alignment horizontal="center" vertical="center" wrapText="1"/>
    </xf>
    <xf numFmtId="165" fontId="8" fillId="0" borderId="27" xfId="10" applyFont="1" applyFill="1" applyBorder="1" applyAlignment="1">
      <alignment horizontal="right" vertical="center" wrapText="1"/>
    </xf>
    <xf numFmtId="165" fontId="8" fillId="0" borderId="0" xfId="10" applyFont="1" applyFill="1" applyBorder="1" applyAlignment="1">
      <alignment horizontal="right" vertical="center" wrapText="1"/>
    </xf>
    <xf numFmtId="165" fontId="15" fillId="0" borderId="0" xfId="10" applyFont="1" applyFill="1" applyBorder="1" applyAlignment="1">
      <alignment horizontal="right" vertical="center" wrapText="1"/>
    </xf>
    <xf numFmtId="0" fontId="9" fillId="0" borderId="0" xfId="9" applyFont="1"/>
    <xf numFmtId="0" fontId="20" fillId="0" borderId="0" xfId="9" applyFont="1" applyAlignment="1">
      <alignment horizontal="center"/>
    </xf>
    <xf numFmtId="0" fontId="20" fillId="0" borderId="0" xfId="9" applyFont="1"/>
    <xf numFmtId="165" fontId="26" fillId="0" borderId="0" xfId="10" applyFont="1" applyFill="1" applyBorder="1" applyAlignment="1">
      <alignment horizontal="right" vertical="center" wrapText="1"/>
    </xf>
    <xf numFmtId="165" fontId="16" fillId="0" borderId="11" xfId="10" applyFont="1" applyFill="1" applyBorder="1" applyAlignment="1">
      <alignment horizontal="center" vertical="center" wrapText="1"/>
    </xf>
    <xf numFmtId="0" fontId="16" fillId="0" borderId="0" xfId="9" quotePrefix="1" applyFont="1" applyAlignment="1">
      <alignment horizontal="center"/>
    </xf>
    <xf numFmtId="0" fontId="16" fillId="0" borderId="0" xfId="9" applyFont="1"/>
    <xf numFmtId="165" fontId="28" fillId="0" borderId="0" xfId="10" applyFont="1" applyFill="1" applyBorder="1" applyAlignment="1">
      <alignment horizontal="right" vertical="center" wrapText="1"/>
    </xf>
    <xf numFmtId="165" fontId="28" fillId="0" borderId="29" xfId="10" applyFont="1" applyFill="1" applyBorder="1" applyAlignment="1">
      <alignment horizontal="right" vertical="center" wrapText="1"/>
    </xf>
    <xf numFmtId="0" fontId="20" fillId="0" borderId="28" xfId="9" quotePrefix="1" applyFont="1" applyBorder="1" applyAlignment="1">
      <alignment horizontal="center"/>
    </xf>
    <xf numFmtId="0" fontId="20" fillId="0" borderId="28" xfId="9" applyFont="1" applyBorder="1"/>
    <xf numFmtId="165" fontId="26" fillId="0" borderId="28" xfId="10" applyFont="1" applyFill="1" applyBorder="1" applyAlignment="1">
      <alignment horizontal="right" vertical="center" wrapText="1"/>
    </xf>
    <xf numFmtId="0" fontId="20" fillId="0" borderId="14" xfId="9" quotePrefix="1" applyFont="1" applyBorder="1" applyAlignment="1">
      <alignment horizontal="center"/>
    </xf>
    <xf numFmtId="0" fontId="20" fillId="0" borderId="14" xfId="9" applyFont="1" applyBorder="1"/>
    <xf numFmtId="165" fontId="26" fillId="0" borderId="14" xfId="10" applyFont="1" applyFill="1" applyBorder="1" applyAlignment="1">
      <alignment horizontal="right" vertical="center" wrapText="1"/>
    </xf>
    <xf numFmtId="166" fontId="26" fillId="0" borderId="14" xfId="10" applyNumberFormat="1" applyFont="1" applyFill="1" applyBorder="1" applyAlignment="1">
      <alignment horizontal="right" vertical="center" wrapText="1"/>
    </xf>
    <xf numFmtId="0" fontId="20" fillId="5" borderId="14" xfId="9" quotePrefix="1" applyFont="1" applyFill="1" applyBorder="1" applyAlignment="1">
      <alignment horizontal="center"/>
    </xf>
    <xf numFmtId="0" fontId="20" fillId="5" borderId="14" xfId="9" applyFont="1" applyFill="1" applyBorder="1"/>
    <xf numFmtId="165" fontId="26" fillId="5" borderId="14" xfId="10" applyFont="1" applyFill="1" applyBorder="1" applyAlignment="1">
      <alignment horizontal="right" vertical="center" wrapText="1"/>
    </xf>
    <xf numFmtId="0" fontId="20" fillId="0" borderId="8" xfId="9" quotePrefix="1" applyFont="1" applyBorder="1" applyAlignment="1">
      <alignment horizontal="center"/>
    </xf>
    <xf numFmtId="0" fontId="20" fillId="0" borderId="8" xfId="9" applyFont="1" applyBorder="1"/>
    <xf numFmtId="165" fontId="26" fillId="0" borderId="8" xfId="10" applyFont="1" applyFill="1" applyBorder="1" applyAlignment="1">
      <alignment horizontal="right" vertical="center" wrapText="1"/>
    </xf>
    <xf numFmtId="0" fontId="20" fillId="0" borderId="8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165" fontId="28" fillId="0" borderId="8" xfId="10" applyFont="1" applyFill="1" applyBorder="1" applyAlignment="1">
      <alignment horizontal="right" vertical="center" wrapText="1"/>
    </xf>
    <xf numFmtId="0" fontId="16" fillId="0" borderId="0" xfId="9" applyFont="1" applyAlignment="1">
      <alignment horizontal="center"/>
    </xf>
    <xf numFmtId="0" fontId="9" fillId="0" borderId="30" xfId="9" applyFont="1" applyBorder="1"/>
    <xf numFmtId="165" fontId="8" fillId="0" borderId="30" xfId="10" applyFont="1" applyFill="1" applyBorder="1" applyAlignment="1">
      <alignment horizontal="right" vertical="center" wrapText="1"/>
    </xf>
    <xf numFmtId="0" fontId="14" fillId="5" borderId="27" xfId="9" quotePrefix="1" applyFont="1" applyFill="1" applyBorder="1" applyAlignment="1">
      <alignment horizontal="center"/>
    </xf>
    <xf numFmtId="0" fontId="14" fillId="5" borderId="27" xfId="9" applyFont="1" applyFill="1" applyBorder="1"/>
    <xf numFmtId="165" fontId="8" fillId="5" borderId="27" xfId="10" applyFont="1" applyFill="1" applyBorder="1" applyAlignment="1">
      <alignment horizontal="right" vertical="center" wrapText="1"/>
    </xf>
    <xf numFmtId="165" fontId="22" fillId="0" borderId="0" xfId="9" applyNumberFormat="1"/>
    <xf numFmtId="164" fontId="22" fillId="0" borderId="0" xfId="9" applyNumberFormat="1"/>
    <xf numFmtId="0" fontId="6" fillId="0" borderId="31" xfId="9" applyFont="1" applyBorder="1" applyAlignment="1">
      <alignment horizontal="center"/>
    </xf>
    <xf numFmtId="0" fontId="6" fillId="0" borderId="26" xfId="9" applyFont="1" applyBorder="1" applyAlignment="1">
      <alignment horizontal="center"/>
    </xf>
    <xf numFmtId="165" fontId="15" fillId="0" borderId="28" xfId="10" applyFont="1" applyFill="1" applyBorder="1" applyAlignment="1">
      <alignment horizontal="right" vertical="center" wrapText="1"/>
    </xf>
    <xf numFmtId="166" fontId="15" fillId="0" borderId="28" xfId="10" applyNumberFormat="1" applyFont="1" applyFill="1" applyBorder="1" applyAlignment="1">
      <alignment horizontal="right" vertical="center" wrapText="1"/>
    </xf>
    <xf numFmtId="166" fontId="15" fillId="0" borderId="28" xfId="10" applyNumberFormat="1" applyFont="1" applyFill="1" applyBorder="1"/>
    <xf numFmtId="0" fontId="21" fillId="0" borderId="31" xfId="9" applyFont="1" applyBorder="1" applyAlignment="1">
      <alignment horizontal="center"/>
    </xf>
    <xf numFmtId="0" fontId="21" fillId="0" borderId="11" xfId="9" applyFont="1" applyBorder="1" applyAlignment="1">
      <alignment horizontal="center"/>
    </xf>
    <xf numFmtId="165" fontId="29" fillId="0" borderId="11" xfId="10" applyFont="1" applyFill="1" applyBorder="1" applyAlignment="1">
      <alignment horizontal="right" vertical="center" wrapText="1"/>
    </xf>
    <xf numFmtId="166" fontId="29" fillId="0" borderId="11" xfId="10" applyNumberFormat="1" applyFont="1" applyFill="1" applyBorder="1" applyAlignment="1">
      <alignment horizontal="right" vertical="center" wrapText="1"/>
    </xf>
    <xf numFmtId="166" fontId="29" fillId="0" borderId="11" xfId="10" applyNumberFormat="1" applyFont="1" applyFill="1" applyBorder="1"/>
    <xf numFmtId="0" fontId="30" fillId="0" borderId="0" xfId="9" applyFont="1"/>
    <xf numFmtId="165" fontId="5" fillId="0" borderId="0" xfId="10" applyFont="1" applyFill="1" applyAlignment="1">
      <alignment horizontal="right" vertical="center" wrapText="1"/>
    </xf>
    <xf numFmtId="164" fontId="22" fillId="0" borderId="0" xfId="9" applyNumberFormat="1" applyAlignment="1">
      <alignment horizontal="right" vertical="center" wrapText="1"/>
    </xf>
    <xf numFmtId="165" fontId="8" fillId="0" borderId="29" xfId="10" applyFont="1" applyFill="1" applyBorder="1" applyAlignment="1">
      <alignment horizontal="right" vertical="center" wrapText="1"/>
    </xf>
    <xf numFmtId="0" fontId="22" fillId="0" borderId="0" xfId="9" applyAlignment="1">
      <alignment horizontal="right" vertical="center" wrapText="1"/>
    </xf>
    <xf numFmtId="0" fontId="35" fillId="0" borderId="0" xfId="9" applyFont="1"/>
    <xf numFmtId="165" fontId="36" fillId="0" borderId="0" xfId="10" applyFont="1" applyFill="1" applyAlignment="1">
      <alignment horizontal="right" vertical="center" wrapText="1"/>
    </xf>
    <xf numFmtId="166" fontId="36" fillId="0" borderId="0" xfId="10" applyNumberFormat="1" applyFont="1" applyFill="1" applyAlignment="1">
      <alignment horizontal="right" vertical="center" wrapText="1"/>
    </xf>
    <xf numFmtId="165" fontId="5" fillId="0" borderId="0" xfId="10" applyFont="1" applyAlignment="1">
      <alignment horizontal="right" vertical="center" wrapText="1"/>
    </xf>
    <xf numFmtId="165" fontId="42" fillId="0" borderId="0" xfId="3" applyFont="1"/>
    <xf numFmtId="165" fontId="5" fillId="0" borderId="0" xfId="3" applyFont="1" applyFill="1" applyBorder="1" applyAlignment="1">
      <alignment horizontal="right" vertical="center" wrapText="1"/>
    </xf>
    <xf numFmtId="165" fontId="43" fillId="0" borderId="0" xfId="3" applyFont="1" applyFill="1" applyBorder="1" applyAlignment="1">
      <alignment horizontal="right" vertical="center" wrapText="1"/>
    </xf>
    <xf numFmtId="165" fontId="26" fillId="0" borderId="0" xfId="3" applyFont="1" applyFill="1" applyBorder="1" applyAlignment="1">
      <alignment horizontal="left" vertical="center" wrapText="1"/>
    </xf>
    <xf numFmtId="0" fontId="44" fillId="0" borderId="0" xfId="11" applyFont="1" applyAlignment="1">
      <alignment vertical="center"/>
    </xf>
    <xf numFmtId="0" fontId="1" fillId="0" borderId="0" xfId="11" applyAlignment="1">
      <alignment vertical="center"/>
    </xf>
    <xf numFmtId="168" fontId="1" fillId="0" borderId="18" xfId="11" applyNumberFormat="1" applyBorder="1" applyAlignment="1">
      <alignment horizontal="center" vertical="center" wrapText="1"/>
    </xf>
    <xf numFmtId="168" fontId="1" fillId="7" borderId="18" xfId="11" applyNumberFormat="1" applyFill="1" applyBorder="1" applyAlignment="1">
      <alignment horizontal="center" vertical="center" wrapText="1"/>
    </xf>
    <xf numFmtId="165" fontId="45" fillId="7" borderId="18" xfId="13" applyFont="1" applyFill="1" applyBorder="1" applyAlignment="1">
      <alignment horizontal="center" vertical="center" wrapText="1"/>
    </xf>
    <xf numFmtId="0" fontId="1" fillId="0" borderId="33" xfId="11" applyBorder="1" applyAlignment="1">
      <alignment vertical="center"/>
    </xf>
    <xf numFmtId="0" fontId="1" fillId="7" borderId="33" xfId="11" applyFill="1" applyBorder="1" applyAlignment="1">
      <alignment vertical="center"/>
    </xf>
    <xf numFmtId="170" fontId="46" fillId="7" borderId="33" xfId="14" applyNumberFormat="1" applyFill="1" applyBorder="1" applyAlignment="1">
      <alignment vertical="center"/>
    </xf>
    <xf numFmtId="0" fontId="39" fillId="0" borderId="34" xfId="11" applyFont="1" applyBorder="1" applyAlignment="1">
      <alignment horizontal="center" vertical="center"/>
    </xf>
    <xf numFmtId="0" fontId="39" fillId="0" borderId="34" xfId="11" applyFont="1" applyBorder="1" applyAlignment="1">
      <alignment vertical="center"/>
    </xf>
    <xf numFmtId="0" fontId="1" fillId="0" borderId="34" xfId="11" applyBorder="1" applyAlignment="1">
      <alignment vertical="center"/>
    </xf>
    <xf numFmtId="167" fontId="45" fillId="7" borderId="34" xfId="12" applyNumberFormat="1" applyFont="1" applyFill="1" applyBorder="1" applyAlignment="1">
      <alignment vertical="center"/>
    </xf>
    <xf numFmtId="167" fontId="45" fillId="0" borderId="34" xfId="12" applyNumberFormat="1" applyFont="1" applyFill="1" applyBorder="1" applyAlignment="1">
      <alignment vertical="center"/>
    </xf>
    <xf numFmtId="170" fontId="46" fillId="7" borderId="34" xfId="14" applyNumberFormat="1" applyFill="1" applyBorder="1" applyAlignment="1">
      <alignment vertical="center"/>
    </xf>
    <xf numFmtId="165" fontId="45" fillId="0" borderId="34" xfId="13" applyFont="1" applyFill="1" applyBorder="1" applyAlignment="1" applyProtection="1">
      <alignment vertical="center"/>
    </xf>
    <xf numFmtId="0" fontId="1" fillId="0" borderId="34" xfId="11" applyBorder="1" applyAlignment="1">
      <alignment horizontal="center" vertical="center"/>
    </xf>
    <xf numFmtId="165" fontId="39" fillId="0" borderId="34" xfId="13" applyFont="1" applyFill="1" applyBorder="1" applyAlignment="1">
      <alignment vertical="center"/>
    </xf>
    <xf numFmtId="167" fontId="39" fillId="7" borderId="34" xfId="12" applyNumberFormat="1" applyFont="1" applyFill="1" applyBorder="1" applyAlignment="1">
      <alignment vertical="center"/>
    </xf>
    <xf numFmtId="167" fontId="39" fillId="0" borderId="34" xfId="12" applyNumberFormat="1" applyFont="1" applyBorder="1" applyAlignment="1">
      <alignment vertical="center"/>
    </xf>
    <xf numFmtId="165" fontId="39" fillId="0" borderId="34" xfId="13" applyFont="1" applyFill="1" applyBorder="1" applyAlignment="1" applyProtection="1">
      <alignment vertical="center"/>
    </xf>
    <xf numFmtId="167" fontId="39" fillId="0" borderId="34" xfId="12" applyNumberFormat="1" applyFont="1" applyFill="1" applyBorder="1" applyAlignment="1">
      <alignment vertical="center"/>
    </xf>
    <xf numFmtId="0" fontId="1" fillId="0" borderId="0" xfId="1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164" fontId="16" fillId="2" borderId="11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16" fillId="3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3" xfId="3" applyFont="1" applyBorder="1" applyAlignment="1">
      <alignment horizontal="center"/>
    </xf>
    <xf numFmtId="165" fontId="6" fillId="0" borderId="4" xfId="3" applyFont="1" applyBorder="1" applyAlignment="1">
      <alignment horizontal="center"/>
    </xf>
    <xf numFmtId="165" fontId="6" fillId="0" borderId="5" xfId="3" applyFont="1" applyBorder="1" applyAlignment="1">
      <alignment horizontal="center"/>
    </xf>
    <xf numFmtId="165" fontId="6" fillId="0" borderId="2" xfId="3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6" fillId="0" borderId="28" xfId="9" applyFont="1" applyBorder="1" applyAlignment="1">
      <alignment horizontal="center" vertical="center" wrapText="1"/>
    </xf>
    <xf numFmtId="0" fontId="6" fillId="0" borderId="8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165" fontId="6" fillId="0" borderId="31" xfId="10" applyFont="1" applyFill="1" applyBorder="1" applyAlignment="1">
      <alignment horizontal="center" vertical="center" wrapText="1"/>
    </xf>
    <xf numFmtId="165" fontId="6" fillId="0" borderId="29" xfId="10" applyFont="1" applyFill="1" applyBorder="1" applyAlignment="1">
      <alignment horizontal="center" vertical="center" wrapText="1"/>
    </xf>
    <xf numFmtId="165" fontId="6" fillId="0" borderId="26" xfId="10" applyFont="1" applyFill="1" applyBorder="1" applyAlignment="1">
      <alignment horizontal="center" vertical="center" wrapText="1"/>
    </xf>
    <xf numFmtId="165" fontId="6" fillId="0" borderId="28" xfId="10" applyFont="1" applyFill="1" applyBorder="1" applyAlignment="1">
      <alignment horizontal="center" vertical="center" wrapText="1"/>
    </xf>
    <xf numFmtId="165" fontId="6" fillId="0" borderId="8" xfId="10" applyFont="1" applyFill="1" applyBorder="1" applyAlignment="1">
      <alignment horizontal="center" vertical="center" wrapText="1"/>
    </xf>
    <xf numFmtId="165" fontId="6" fillId="0" borderId="11" xfId="10" applyFont="1" applyFill="1" applyBorder="1" applyAlignment="1">
      <alignment horizontal="center" vertical="center" wrapText="1"/>
    </xf>
    <xf numFmtId="0" fontId="16" fillId="0" borderId="11" xfId="9" applyFont="1" applyBorder="1" applyAlignment="1">
      <alignment horizontal="center" vertical="center" wrapText="1"/>
    </xf>
    <xf numFmtId="0" fontId="20" fillId="0" borderId="11" xfId="9" applyFont="1" applyBorder="1" applyAlignment="1">
      <alignment horizontal="center" vertical="center" wrapText="1"/>
    </xf>
    <xf numFmtId="165" fontId="16" fillId="0" borderId="11" xfId="10" applyFont="1" applyFill="1" applyBorder="1" applyAlignment="1">
      <alignment horizontal="center" vertical="center" wrapText="1"/>
    </xf>
    <xf numFmtId="165" fontId="6" fillId="0" borderId="11" xfId="10" applyFont="1" applyBorder="1" applyAlignment="1">
      <alignment horizontal="center" vertical="center" wrapText="1"/>
    </xf>
    <xf numFmtId="165" fontId="6" fillId="0" borderId="28" xfId="10" applyFont="1" applyBorder="1" applyAlignment="1">
      <alignment horizontal="center" vertical="center" wrapText="1"/>
    </xf>
    <xf numFmtId="165" fontId="6" fillId="0" borderId="8" xfId="10" applyFont="1" applyBorder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0" fontId="40" fillId="0" borderId="0" xfId="9" applyFont="1" applyAlignment="1">
      <alignment horizontal="center" vertical="center" wrapText="1"/>
    </xf>
    <xf numFmtId="165" fontId="6" fillId="0" borderId="3" xfId="3" applyFont="1" applyBorder="1" applyAlignment="1">
      <alignment horizontal="center" vertical="center" wrapText="1"/>
    </xf>
    <xf numFmtId="165" fontId="6" fillId="0" borderId="5" xfId="3" applyFont="1" applyBorder="1" applyAlignment="1">
      <alignment horizontal="center" vertical="center" wrapText="1"/>
    </xf>
    <xf numFmtId="165" fontId="6" fillId="0" borderId="3" xfId="3" applyFont="1" applyBorder="1" applyAlignment="1">
      <alignment horizontal="center" wrapText="1"/>
    </xf>
    <xf numFmtId="165" fontId="6" fillId="0" borderId="5" xfId="3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6" fillId="3" borderId="16" xfId="0" applyNumberFormat="1" applyFont="1" applyFill="1" applyBorder="1" applyAlignment="1">
      <alignment horizontal="center" vertical="center"/>
    </xf>
    <xf numFmtId="164" fontId="16" fillId="3" borderId="1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16" fillId="0" borderId="31" xfId="3" applyFont="1" applyFill="1" applyBorder="1" applyAlignment="1">
      <alignment horizontal="center" vertical="center" wrapText="1"/>
    </xf>
    <xf numFmtId="165" fontId="16" fillId="0" borderId="26" xfId="3" applyFont="1" applyFill="1" applyBorder="1" applyAlignment="1">
      <alignment horizontal="center" vertical="center" wrapText="1"/>
    </xf>
    <xf numFmtId="165" fontId="16" fillId="0" borderId="28" xfId="3" applyFont="1" applyFill="1" applyBorder="1" applyAlignment="1">
      <alignment horizontal="center" vertical="center" wrapText="1"/>
    </xf>
    <xf numFmtId="165" fontId="16" fillId="0" borderId="8" xfId="3" applyFont="1" applyFill="1" applyBorder="1" applyAlignment="1">
      <alignment horizontal="center" vertical="center" wrapText="1"/>
    </xf>
    <xf numFmtId="165" fontId="16" fillId="0" borderId="31" xfId="3" applyFont="1" applyBorder="1" applyAlignment="1">
      <alignment horizontal="center" vertical="center" wrapText="1"/>
    </xf>
    <xf numFmtId="165" fontId="16" fillId="0" borderId="26" xfId="3" applyFont="1" applyBorder="1" applyAlignment="1">
      <alignment horizontal="center" vertical="center" wrapText="1"/>
    </xf>
    <xf numFmtId="165" fontId="16" fillId="0" borderId="28" xfId="3" applyFont="1" applyBorder="1" applyAlignment="1">
      <alignment horizontal="center" vertical="center" wrapText="1"/>
    </xf>
    <xf numFmtId="165" fontId="16" fillId="0" borderId="8" xfId="3" applyFont="1" applyBorder="1" applyAlignment="1">
      <alignment horizontal="center" vertical="center" wrapText="1"/>
    </xf>
    <xf numFmtId="168" fontId="1" fillId="0" borderId="11" xfId="11" applyNumberFormat="1" applyBorder="1" applyAlignment="1">
      <alignment horizontal="center" vertical="center" wrapText="1"/>
    </xf>
    <xf numFmtId="168" fontId="1" fillId="7" borderId="11" xfId="11" applyNumberFormat="1" applyFill="1" applyBorder="1" applyAlignment="1">
      <alignment horizontal="center" vertical="center" wrapText="1"/>
    </xf>
    <xf numFmtId="0" fontId="39" fillId="0" borderId="35" xfId="11" applyFont="1" applyBorder="1" applyAlignment="1">
      <alignment horizontal="center" vertical="center"/>
    </xf>
    <xf numFmtId="0" fontId="39" fillId="0" borderId="14" xfId="11" applyFont="1" applyBorder="1" applyAlignment="1">
      <alignment horizontal="center" vertical="center"/>
    </xf>
    <xf numFmtId="0" fontId="39" fillId="0" borderId="36" xfId="11" applyFont="1" applyBorder="1" applyAlignment="1">
      <alignment horizontal="center" vertical="center"/>
    </xf>
    <xf numFmtId="168" fontId="1" fillId="0" borderId="18" xfId="11" applyNumberFormat="1" applyBorder="1" applyAlignment="1">
      <alignment horizontal="center" vertical="center" wrapText="1"/>
    </xf>
    <xf numFmtId="167" fontId="39" fillId="0" borderId="28" xfId="12" quotePrefix="1" applyNumberFormat="1" applyFont="1" applyFill="1" applyBorder="1" applyAlignment="1">
      <alignment horizontal="center" vertical="center"/>
    </xf>
    <xf numFmtId="167" fontId="39" fillId="0" borderId="32" xfId="12" applyNumberFormat="1" applyFont="1" applyFill="1" applyBorder="1" applyAlignment="1">
      <alignment horizontal="center" vertical="center"/>
    </xf>
    <xf numFmtId="168" fontId="1" fillId="7" borderId="18" xfId="11" applyNumberForma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6" fillId="0" borderId="11" xfId="3" applyFont="1" applyBorder="1" applyAlignment="1">
      <alignment horizontal="center" vertical="center" wrapText="1"/>
    </xf>
    <xf numFmtId="165" fontId="6" fillId="0" borderId="28" xfId="3" applyFont="1" applyBorder="1" applyAlignment="1">
      <alignment horizontal="center" vertical="center" wrapText="1"/>
    </xf>
    <xf numFmtId="165" fontId="6" fillId="0" borderId="11" xfId="3" applyFont="1" applyFill="1" applyBorder="1" applyAlignment="1">
      <alignment horizontal="center" vertical="center" wrapText="1"/>
    </xf>
    <xf numFmtId="165" fontId="6" fillId="0" borderId="28" xfId="3" applyFont="1" applyFill="1" applyBorder="1" applyAlignment="1">
      <alignment horizontal="center" vertical="center" wrapText="1"/>
    </xf>
    <xf numFmtId="165" fontId="6" fillId="0" borderId="8" xfId="3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16" fillId="0" borderId="11" xfId="3" applyFont="1" applyFill="1" applyBorder="1" applyAlignment="1">
      <alignment horizontal="center" vertical="center" wrapText="1"/>
    </xf>
    <xf numFmtId="165" fontId="6" fillId="0" borderId="31" xfId="3" applyFont="1" applyFill="1" applyBorder="1" applyAlignment="1">
      <alignment horizontal="center" vertical="center" wrapText="1"/>
    </xf>
    <xf numFmtId="165" fontId="6" fillId="0" borderId="29" xfId="3" applyFont="1" applyFill="1" applyBorder="1" applyAlignment="1">
      <alignment horizontal="center" vertical="center" wrapText="1"/>
    </xf>
    <xf numFmtId="165" fontId="6" fillId="0" borderId="26" xfId="3" applyFont="1" applyFill="1" applyBorder="1" applyAlignment="1">
      <alignment horizontal="center" vertical="center" wrapText="1"/>
    </xf>
    <xf numFmtId="0" fontId="0" fillId="0" borderId="0" xfId="0"/>
    <xf numFmtId="165" fontId="32" fillId="0" borderId="0" xfId="3" applyFont="1" applyAlignment="1">
      <alignment horizontal="left" vertical="top" wrapText="1"/>
    </xf>
  </cellXfs>
  <cellStyles count="15">
    <cellStyle name="Comma [0]" xfId="8" builtinId="6"/>
    <cellStyle name="Comma [0] 2" xfId="1" xr:uid="{00000000-0005-0000-0000-000001000000}"/>
    <cellStyle name="Comma [0] 3" xfId="2" xr:uid="{00000000-0005-0000-0000-000002000000}"/>
    <cellStyle name="Comma [0] 4" xfId="4" xr:uid="{00000000-0005-0000-0000-000003000000}"/>
    <cellStyle name="Comma [0] 5" xfId="14" xr:uid="{5961D3E3-13B2-4BB6-86C3-F63C208FD538}"/>
    <cellStyle name="Comma [0] 6" xfId="12" xr:uid="{123F9423-D8FC-4B10-90B4-912B5A579A09}"/>
    <cellStyle name="Comma 2" xfId="3" xr:uid="{00000000-0005-0000-0000-000004000000}"/>
    <cellStyle name="Comma 2 3" xfId="10" xr:uid="{9B63E3E1-1025-42A4-AA74-0A1839FD554E}"/>
    <cellStyle name="Comma 4" xfId="5" xr:uid="{00000000-0005-0000-0000-000005000000}"/>
    <cellStyle name="Comma 5" xfId="13" xr:uid="{2F8DAF41-5D58-45FD-B137-05D7D708ED9D}"/>
    <cellStyle name="Comma 6" xfId="6" xr:uid="{00000000-0005-0000-0000-000006000000}"/>
    <cellStyle name="Normal" xfId="0" builtinId="0"/>
    <cellStyle name="Normal 2" xfId="7" xr:uid="{00000000-0005-0000-0000-000008000000}"/>
    <cellStyle name="Normal 6" xfId="11" xr:uid="{2DCD13F5-FC77-4747-91E2-4FCA9B77E0DE}"/>
    <cellStyle name="Normal 9" xfId="9" xr:uid="{DBFA0312-400E-4B9D-9A42-D2F61D02375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P-2015-DISBUN%20NT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TA/DATA%20STATISTIK_2018/TRIWULAN_IV/Tans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_NTB"/>
      <sheetName val="Rek Luas Areal"/>
      <sheetName val="rekProd-NTB"/>
      <sheetName val="rekKom-NTB"/>
      <sheetName val="KLU (21-2-2015))ok"/>
      <sheetName val="LOBAR (3-2-2015) ok"/>
      <sheetName val="LOTENG (17-2-2015)ok"/>
      <sheetName val="LOTIM (23-2-2015) ok"/>
      <sheetName val="KSB (5-2-2015)"/>
      <sheetName val="SBW (26-2-2015) ok"/>
      <sheetName val="DOMPU (5-2-2015)"/>
      <sheetName val="BIMA (21-2-2015)ok"/>
      <sheetName val="KT-BIMA (5-2-2015) ok"/>
      <sheetName val="KT-MTRM (5-2-2015)ok"/>
      <sheetName val="Sheet1"/>
    </sheetNames>
    <sheetDataSet>
      <sheetData sheetId="0" refreshError="1">
        <row r="23">
          <cell r="D23">
            <v>30269.754000000001</v>
          </cell>
          <cell r="E23">
            <v>106748.48</v>
          </cell>
          <cell r="F23">
            <v>15143.660000000003</v>
          </cell>
          <cell r="H23">
            <v>73365.995999999985</v>
          </cell>
          <cell r="J23">
            <v>376</v>
          </cell>
          <cell r="K23">
            <v>546</v>
          </cell>
          <cell r="L23">
            <v>206020</v>
          </cell>
        </row>
        <row r="34">
          <cell r="D34">
            <v>0</v>
          </cell>
          <cell r="E34">
            <v>29948.87</v>
          </cell>
          <cell r="J34">
            <v>0</v>
          </cell>
          <cell r="K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_NTB"/>
      <sheetName val="Rek Luas Areal"/>
      <sheetName val="rekProd-NTB"/>
      <sheetName val="Rek-Kom"/>
      <sheetName val="KLU (24-10-2018)ok"/>
      <sheetName val="LOBAR (23-1-2019) ok"/>
      <sheetName val="LOTENG (23-10-2018) ok"/>
      <sheetName val="LOTIM (7-1-2019)ok"/>
      <sheetName val="KSB (16-10-2018) ok"/>
      <sheetName val="SBW (10-1-2019) ok"/>
      <sheetName val="DOMPU (30-10-2018) ok"/>
      <sheetName val="BIMA (15-10-2018) ok"/>
      <sheetName val="KT-BIMA (2-1-2019)ok"/>
      <sheetName val="KT-MTRM (8-10-2018)ok"/>
      <sheetName val="SUMBAWA"/>
      <sheetName val="KSB"/>
      <sheetName val="Sheet1"/>
    </sheetNames>
    <sheetDataSet>
      <sheetData sheetId="0"/>
      <sheetData sheetId="1"/>
      <sheetData sheetId="2"/>
      <sheetData sheetId="3">
        <row r="47">
          <cell r="I47">
            <v>296</v>
          </cell>
        </row>
      </sheetData>
      <sheetData sheetId="4">
        <row r="9">
          <cell r="I9">
            <v>0</v>
          </cell>
        </row>
      </sheetData>
      <sheetData sheetId="5">
        <row r="9">
          <cell r="D9">
            <v>200</v>
          </cell>
        </row>
      </sheetData>
      <sheetData sheetId="6">
        <row r="9">
          <cell r="I9">
            <v>0</v>
          </cell>
        </row>
      </sheetData>
      <sheetData sheetId="7">
        <row r="10">
          <cell r="D10">
            <v>92</v>
          </cell>
        </row>
      </sheetData>
      <sheetData sheetId="8">
        <row r="10">
          <cell r="D10">
            <v>0</v>
          </cell>
        </row>
      </sheetData>
      <sheetData sheetId="9">
        <row r="9">
          <cell r="E9">
            <v>0</v>
          </cell>
        </row>
      </sheetData>
      <sheetData sheetId="10">
        <row r="9">
          <cell r="F9">
            <v>0</v>
          </cell>
        </row>
      </sheetData>
      <sheetData sheetId="11">
        <row r="9">
          <cell r="I9">
            <v>0</v>
          </cell>
        </row>
      </sheetData>
      <sheetData sheetId="12">
        <row r="9">
          <cell r="I9">
            <v>0</v>
          </cell>
        </row>
      </sheetData>
      <sheetData sheetId="13">
        <row r="9">
          <cell r="I9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view="pageBreakPreview" topLeftCell="B1" zoomScaleSheetLayoutView="100" workbookViewId="0">
      <pane ySplit="2400" topLeftCell="A6"/>
      <selection activeCell="B3" sqref="B3:M3"/>
      <selection pane="bottomLeft" activeCell="E6" sqref="E6"/>
    </sheetView>
  </sheetViews>
  <sheetFormatPr defaultRowHeight="14.4" x14ac:dyDescent="0.3"/>
  <cols>
    <col min="1" max="1" width="8" customWidth="1"/>
    <col min="2" max="2" width="4.88671875" customWidth="1"/>
    <col min="3" max="3" width="13.88671875" customWidth="1"/>
    <col min="4" max="4" width="9.44140625" style="50" customWidth="1"/>
    <col min="5" max="5" width="10.109375" style="50" customWidth="1"/>
    <col min="6" max="6" width="9.44140625" style="50" customWidth="1"/>
    <col min="7" max="7" width="10.44140625" style="50" customWidth="1"/>
    <col min="8" max="8" width="10.109375" style="50" customWidth="1"/>
    <col min="9" max="9" width="11.33203125" style="50" customWidth="1"/>
    <col min="10" max="10" width="8.6640625" style="50" hidden="1" customWidth="1"/>
    <col min="11" max="11" width="10.6640625" style="50" hidden="1" customWidth="1"/>
    <col min="12" max="12" width="10.6640625" customWidth="1"/>
    <col min="13" max="13" width="6" customWidth="1"/>
    <col min="14" max="14" width="9.88671875" bestFit="1" customWidth="1"/>
    <col min="15" max="15" width="9.88671875" customWidth="1"/>
    <col min="16" max="17" width="10.5546875" bestFit="1" customWidth="1"/>
    <col min="19" max="19" width="15.109375" customWidth="1"/>
    <col min="20" max="23" width="10.5546875" bestFit="1" customWidth="1"/>
    <col min="24" max="24" width="9.88671875" bestFit="1" customWidth="1"/>
    <col min="25" max="25" width="10.6640625" customWidth="1"/>
    <col min="26" max="27" width="10.5546875" bestFit="1" customWidth="1"/>
    <col min="28" max="28" width="9.88671875" bestFit="1" customWidth="1"/>
    <col min="29" max="29" width="9.44140625" bestFit="1" customWidth="1"/>
    <col min="30" max="30" width="12.109375" customWidth="1"/>
  </cols>
  <sheetData>
    <row r="1" spans="1:28" ht="15.6" x14ac:dyDescent="0.3">
      <c r="A1" s="2"/>
      <c r="B1" s="408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28" ht="15.6" x14ac:dyDescent="0.3">
      <c r="A2" s="2"/>
      <c r="B2" s="410" t="s">
        <v>169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28" ht="15.6" x14ac:dyDescent="0.3">
      <c r="A3" s="2"/>
      <c r="B3" s="422" t="s">
        <v>164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28" ht="15" thickBot="1" x14ac:dyDescent="0.35">
      <c r="A4" s="2"/>
      <c r="B4" s="6"/>
      <c r="C4" s="6"/>
      <c r="D4" s="7"/>
      <c r="E4" s="7"/>
      <c r="F4" s="7"/>
      <c r="G4" s="7"/>
      <c r="H4" s="7"/>
      <c r="I4" s="7"/>
      <c r="J4" s="7"/>
      <c r="K4" s="7"/>
      <c r="L4" s="6"/>
      <c r="M4" s="6"/>
    </row>
    <row r="5" spans="1:28" ht="16.5" customHeight="1" thickTop="1" x14ac:dyDescent="0.3">
      <c r="A5" s="2"/>
      <c r="B5" s="411" t="s">
        <v>1</v>
      </c>
      <c r="C5" s="413" t="s">
        <v>2</v>
      </c>
      <c r="D5" s="415" t="s">
        <v>3</v>
      </c>
      <c r="E5" s="416"/>
      <c r="F5" s="416"/>
      <c r="G5" s="417"/>
      <c r="H5" s="418" t="s">
        <v>4</v>
      </c>
      <c r="I5" s="418" t="s">
        <v>59</v>
      </c>
      <c r="J5" s="415" t="s">
        <v>3</v>
      </c>
      <c r="K5" s="417"/>
      <c r="L5" s="413" t="s">
        <v>5</v>
      </c>
      <c r="M5" s="420" t="s">
        <v>60</v>
      </c>
    </row>
    <row r="6" spans="1:28" s="8" customFormat="1" ht="25.5" customHeight="1" x14ac:dyDescent="0.3">
      <c r="B6" s="412"/>
      <c r="C6" s="414"/>
      <c r="D6" s="9" t="s">
        <v>6</v>
      </c>
      <c r="E6" s="9" t="s">
        <v>7</v>
      </c>
      <c r="F6" s="9" t="s">
        <v>8</v>
      </c>
      <c r="G6" s="9" t="s">
        <v>9</v>
      </c>
      <c r="H6" s="419"/>
      <c r="I6" s="419"/>
      <c r="J6" s="10" t="s">
        <v>10</v>
      </c>
      <c r="K6" s="10" t="s">
        <v>11</v>
      </c>
      <c r="L6" s="414"/>
      <c r="M6" s="42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3">
      <c r="B7" s="12" t="s">
        <v>12</v>
      </c>
      <c r="C7" s="13" t="s">
        <v>13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19</v>
      </c>
      <c r="J7" s="14" t="s">
        <v>20</v>
      </c>
      <c r="K7" s="14" t="s">
        <v>21</v>
      </c>
      <c r="L7" s="13" t="s">
        <v>22</v>
      </c>
      <c r="M7" s="15" t="s">
        <v>22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3">
      <c r="B8" s="17" t="s">
        <v>23</v>
      </c>
      <c r="C8" s="18" t="s">
        <v>24</v>
      </c>
      <c r="D8" s="19"/>
      <c r="E8" s="19"/>
      <c r="F8" s="19"/>
      <c r="G8" s="19"/>
      <c r="H8" s="19"/>
      <c r="I8" s="19"/>
      <c r="J8" s="19"/>
      <c r="K8" s="19"/>
      <c r="L8" s="20"/>
      <c r="M8" s="21"/>
      <c r="R8" s="22"/>
      <c r="S8" s="23"/>
    </row>
    <row r="9" spans="1:28" ht="13.35" customHeight="1" x14ac:dyDescent="0.3">
      <c r="B9" s="24" t="s">
        <v>25</v>
      </c>
      <c r="C9" s="25" t="s">
        <v>26</v>
      </c>
      <c r="D9" s="26">
        <f>Tanhun1!D18</f>
        <v>8375.2999999999993</v>
      </c>
      <c r="E9" s="26">
        <f>Tanhun1!E18</f>
        <v>45876.65</v>
      </c>
      <c r="F9" s="26">
        <f>Tanhun1!F18</f>
        <v>3686.5400000000004</v>
      </c>
      <c r="G9" s="26">
        <f>Tanhun1!G18</f>
        <v>57938.49</v>
      </c>
      <c r="H9" s="26">
        <f>Tanhun1!H18</f>
        <v>48892.37999999999</v>
      </c>
      <c r="I9" s="26">
        <f>Tanhun1!I18</f>
        <v>1065.7356193183241</v>
      </c>
      <c r="J9" s="26">
        <f>Tanhun1!J18</f>
        <v>82143</v>
      </c>
      <c r="K9" s="26">
        <f>Tanhun1!K18</f>
        <v>0</v>
      </c>
      <c r="L9" s="27">
        <f>Tanhun1!J18</f>
        <v>82143</v>
      </c>
      <c r="M9" s="28"/>
      <c r="Q9" s="1"/>
      <c r="R9" s="29"/>
      <c r="S9" s="30"/>
      <c r="T9" s="31"/>
      <c r="U9" s="31"/>
      <c r="V9" s="31"/>
      <c r="W9" s="31"/>
      <c r="X9" s="31"/>
      <c r="Y9" s="31"/>
      <c r="Z9" s="31"/>
      <c r="AA9" s="31"/>
      <c r="AB9" s="32"/>
    </row>
    <row r="10" spans="1:28" ht="13.35" customHeight="1" x14ac:dyDescent="0.3">
      <c r="B10" s="24" t="s">
        <v>27</v>
      </c>
      <c r="C10" s="25" t="s">
        <v>28</v>
      </c>
      <c r="D10" s="26">
        <f>Tanhun1!D35</f>
        <v>2391.4499999999998</v>
      </c>
      <c r="E10" s="26">
        <f>Tanhun1!E35</f>
        <v>8379.9399999999987</v>
      </c>
      <c r="F10" s="26">
        <f>Tanhun1!F35</f>
        <v>566.29999999999995</v>
      </c>
      <c r="G10" s="26">
        <f>Tanhun1!G35</f>
        <v>11337.689999999999</v>
      </c>
      <c r="H10" s="26">
        <f>Tanhun1!H35</f>
        <v>5466.91</v>
      </c>
      <c r="I10" s="26">
        <f>Tanhun1!I35</f>
        <v>652.38056597063951</v>
      </c>
      <c r="J10" s="26" t="e">
        <f>#REF!</f>
        <v>#REF!</v>
      </c>
      <c r="K10" s="26" t="e">
        <f>#REF!</f>
        <v>#REF!</v>
      </c>
      <c r="L10" s="27">
        <f>Tanhun1!J35</f>
        <v>13061</v>
      </c>
      <c r="M10" s="33"/>
      <c r="P10" s="1">
        <v>11668.19</v>
      </c>
      <c r="Q10" s="1">
        <v>3548.6914999999999</v>
      </c>
      <c r="R10" s="29"/>
      <c r="S10" s="30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ht="13.35" customHeight="1" x14ac:dyDescent="0.3">
      <c r="B11" s="24"/>
      <c r="C11" s="25" t="s">
        <v>29</v>
      </c>
      <c r="D11" s="26">
        <f>Tanhun1!D52</f>
        <v>1469</v>
      </c>
      <c r="E11" s="26">
        <f>Tanhun1!E52</f>
        <v>1013</v>
      </c>
      <c r="F11" s="26">
        <f>Tanhun1!F52</f>
        <v>10</v>
      </c>
      <c r="G11" s="26">
        <f>Tanhun1!G52</f>
        <v>2492</v>
      </c>
      <c r="H11" s="26">
        <f>Tanhun1!H52</f>
        <v>917.44</v>
      </c>
      <c r="I11" s="26">
        <f>Tanhun1!I52</f>
        <v>905.66633761105629</v>
      </c>
      <c r="J11" s="26">
        <f>Tanhun1!J52</f>
        <v>2681</v>
      </c>
      <c r="K11" s="26">
        <f>Tanhun1!K52</f>
        <v>0</v>
      </c>
      <c r="L11" s="27">
        <f>Tanhun1!J52</f>
        <v>2681</v>
      </c>
      <c r="M11" s="33"/>
      <c r="R11" s="29"/>
      <c r="S11" s="30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3.35" customHeight="1" x14ac:dyDescent="0.3">
      <c r="B12" s="24" t="s">
        <v>30</v>
      </c>
      <c r="C12" s="25" t="s">
        <v>31</v>
      </c>
      <c r="D12" s="26">
        <f>Tanhun1!D73</f>
        <v>1316.9</v>
      </c>
      <c r="E12" s="26">
        <f>Tanhun1!E73</f>
        <v>1008.07</v>
      </c>
      <c r="F12" s="26">
        <f>Tanhun1!F73</f>
        <v>652.63</v>
      </c>
      <c r="G12" s="26">
        <f>Tanhun1!G73</f>
        <v>2977.6000000000004</v>
      </c>
      <c r="H12" s="26">
        <f>Tanhun1!H73</f>
        <v>173.59</v>
      </c>
      <c r="I12" s="26">
        <f>Tanhun1!I73</f>
        <v>172.20034323013283</v>
      </c>
      <c r="J12" s="26">
        <f>Tanhun1!J73</f>
        <v>3035</v>
      </c>
      <c r="K12" s="26">
        <f>Tanhun1!K73</f>
        <v>0</v>
      </c>
      <c r="L12" s="27">
        <f>Tanhun1!J73</f>
        <v>3035</v>
      </c>
      <c r="M12" s="33"/>
      <c r="R12" s="29"/>
      <c r="S12" s="30"/>
      <c r="T12" s="31"/>
      <c r="U12" s="31"/>
      <c r="V12" s="31"/>
      <c r="W12" s="31"/>
      <c r="X12" s="31"/>
      <c r="Y12" s="31"/>
      <c r="Z12" s="31"/>
      <c r="AA12" s="31"/>
      <c r="AB12" s="32"/>
    </row>
    <row r="13" spans="1:28" ht="13.35" customHeight="1" x14ac:dyDescent="0.3">
      <c r="B13" s="24" t="s">
        <v>32</v>
      </c>
      <c r="C13" s="25" t="s">
        <v>43</v>
      </c>
      <c r="D13" s="26">
        <f>Tanhun1!D90</f>
        <v>100.47</v>
      </c>
      <c r="E13" s="26">
        <f>Tanhun1!E90</f>
        <v>989.32999999999993</v>
      </c>
      <c r="F13" s="26">
        <f>Tanhun1!F90</f>
        <v>377.35</v>
      </c>
      <c r="G13" s="26">
        <f>Tanhun1!G90</f>
        <v>1467.1499999999999</v>
      </c>
      <c r="H13" s="26">
        <f>Tanhun1!H90</f>
        <v>220.97</v>
      </c>
      <c r="I13" s="26">
        <f>Tanhun1!I90</f>
        <v>223.3531784136739</v>
      </c>
      <c r="J13" s="26">
        <f>Tanhun1!J90</f>
        <v>4197</v>
      </c>
      <c r="K13" s="26">
        <f>Tanhun1!K90</f>
        <v>0</v>
      </c>
      <c r="L13" s="27">
        <f>Tanhun1!J90</f>
        <v>4197</v>
      </c>
      <c r="M13" s="33"/>
      <c r="R13" s="29"/>
      <c r="S13" s="30"/>
      <c r="T13" s="31"/>
      <c r="U13" s="31"/>
      <c r="V13" s="31"/>
      <c r="W13" s="31"/>
      <c r="X13" s="31"/>
      <c r="Y13" s="31"/>
      <c r="Z13" s="31"/>
      <c r="AA13" s="31"/>
      <c r="AB13" s="32"/>
    </row>
    <row r="14" spans="1:28" ht="13.35" customHeight="1" x14ac:dyDescent="0.3">
      <c r="B14" s="24" t="s">
        <v>34</v>
      </c>
      <c r="C14" s="25" t="s">
        <v>33</v>
      </c>
      <c r="D14" s="26">
        <f>Tanhun1!D107</f>
        <v>5872.5300000000007</v>
      </c>
      <c r="E14" s="26">
        <f>Tanhun1!E107</f>
        <v>28022.81</v>
      </c>
      <c r="F14" s="26">
        <f>Tanhun1!F107</f>
        <v>4680.42</v>
      </c>
      <c r="G14" s="26">
        <f>Tanhun1!G107</f>
        <v>38575.760000000002</v>
      </c>
      <c r="H14" s="26">
        <f>Tanhun1!H107</f>
        <v>10850.089999999998</v>
      </c>
      <c r="I14" s="26">
        <f>Tanhun1!I107</f>
        <v>387.18779451454003</v>
      </c>
      <c r="J14" s="26">
        <f>Tanhun1!J107</f>
        <v>44140</v>
      </c>
      <c r="K14" s="26">
        <f>Tanhun1!K107</f>
        <v>0</v>
      </c>
      <c r="L14" s="27">
        <f>Tanhun1!J107</f>
        <v>44140</v>
      </c>
      <c r="M14" s="33"/>
      <c r="R14" s="29"/>
      <c r="S14" s="30"/>
      <c r="T14" s="31"/>
      <c r="U14" s="31"/>
      <c r="V14" s="31"/>
      <c r="W14" s="31"/>
      <c r="X14" s="31"/>
      <c r="Y14" s="31"/>
      <c r="Z14" s="31"/>
      <c r="AA14" s="31"/>
      <c r="AB14" s="32"/>
    </row>
    <row r="15" spans="1:28" ht="13.35" customHeight="1" x14ac:dyDescent="0.3">
      <c r="B15" s="24" t="s">
        <v>36</v>
      </c>
      <c r="C15" s="25" t="s">
        <v>47</v>
      </c>
      <c r="D15" s="26">
        <f>Tanhun1!D131</f>
        <v>96.399999999999991</v>
      </c>
      <c r="E15" s="26">
        <f>Tanhun1!E131</f>
        <v>115.22999999999999</v>
      </c>
      <c r="F15" s="26">
        <f>Tanhun1!F131</f>
        <v>73.5</v>
      </c>
      <c r="G15" s="26">
        <f>Tanhun1!G131</f>
        <v>285.13</v>
      </c>
      <c r="H15" s="26">
        <f>Tanhun1!H131</f>
        <v>37.900000000000006</v>
      </c>
      <c r="I15" s="26">
        <f>Tanhun1!I131</f>
        <v>328.90740258613215</v>
      </c>
      <c r="J15" s="26">
        <f>Tanhun1!J131</f>
        <v>997</v>
      </c>
      <c r="K15" s="26">
        <f>Tanhun1!K131</f>
        <v>0</v>
      </c>
      <c r="L15" s="27">
        <f>Tanhun1!J131</f>
        <v>997</v>
      </c>
      <c r="M15" s="28"/>
      <c r="R15" s="29"/>
      <c r="S15" s="30"/>
      <c r="T15" s="31"/>
      <c r="U15" s="31"/>
      <c r="V15" s="31"/>
      <c r="W15" s="31"/>
      <c r="X15" s="31"/>
      <c r="Y15" s="31"/>
      <c r="Z15" s="31"/>
      <c r="AA15" s="31"/>
      <c r="AB15" s="32"/>
    </row>
    <row r="16" spans="1:28" ht="13.35" customHeight="1" x14ac:dyDescent="0.3">
      <c r="B16" s="24" t="s">
        <v>38</v>
      </c>
      <c r="C16" s="25" t="s">
        <v>35</v>
      </c>
      <c r="D16" s="26">
        <f>Tanhun1!D148</f>
        <v>1954.5800000000004</v>
      </c>
      <c r="E16" s="26">
        <f>Tanhun1!E148</f>
        <v>4824.7699999999995</v>
      </c>
      <c r="F16" s="26">
        <f>Tanhun1!F148</f>
        <v>875.74</v>
      </c>
      <c r="G16" s="26">
        <f>Tanhun1!G148</f>
        <v>7655.09</v>
      </c>
      <c r="H16" s="26">
        <f>Tanhun1!H148</f>
        <v>2520.2599999999998</v>
      </c>
      <c r="I16" s="26">
        <f>Tanhun1!I148</f>
        <v>522.35857875090414</v>
      </c>
      <c r="J16" s="26">
        <f>Tanhun1!J148</f>
        <v>8142</v>
      </c>
      <c r="K16" s="26">
        <f>Tanhun1!K148</f>
        <v>0</v>
      </c>
      <c r="L16" s="27">
        <f>Tanhun1!J148</f>
        <v>8142</v>
      </c>
      <c r="M16" s="28"/>
      <c r="R16" s="29"/>
      <c r="S16" s="30"/>
      <c r="T16" s="31"/>
      <c r="U16" s="31"/>
      <c r="V16" s="31"/>
      <c r="W16" s="31"/>
      <c r="X16" s="31"/>
      <c r="Y16" s="31"/>
      <c r="Z16" s="31"/>
      <c r="AA16" s="31"/>
      <c r="AB16" s="32"/>
    </row>
    <row r="17" spans="2:28" ht="13.35" customHeight="1" x14ac:dyDescent="0.3">
      <c r="B17" s="24" t="s">
        <v>40</v>
      </c>
      <c r="C17" s="25" t="s">
        <v>45</v>
      </c>
      <c r="D17" s="26">
        <f>Tanhun1!D165</f>
        <v>85.6</v>
      </c>
      <c r="E17" s="26">
        <f>Tanhun1!E165</f>
        <v>520.54</v>
      </c>
      <c r="F17" s="26">
        <f>Tanhun1!F165</f>
        <v>125.86000000000001</v>
      </c>
      <c r="G17" s="26">
        <f>Tanhun1!G165</f>
        <v>732</v>
      </c>
      <c r="H17" s="26">
        <f>Tanhun1!H165</f>
        <v>129.87</v>
      </c>
      <c r="I17" s="26">
        <f>Tanhun1!I165</f>
        <v>249.49091328236065</v>
      </c>
      <c r="J17" s="26">
        <f>Tanhun1!J165</f>
        <v>2896</v>
      </c>
      <c r="K17" s="26">
        <f>Tanhun1!K165</f>
        <v>0</v>
      </c>
      <c r="L17" s="27">
        <f>Tanhun1!J165</f>
        <v>2896</v>
      </c>
      <c r="M17" s="28"/>
      <c r="R17" s="29"/>
      <c r="S17" s="30"/>
      <c r="T17" s="31"/>
      <c r="U17" s="31"/>
      <c r="V17" s="31"/>
      <c r="W17" s="31"/>
      <c r="X17" s="31"/>
      <c r="Y17" s="31"/>
      <c r="Z17" s="31"/>
      <c r="AA17" s="31"/>
      <c r="AB17" s="32"/>
    </row>
    <row r="18" spans="2:28" ht="13.35" customHeight="1" x14ac:dyDescent="0.3">
      <c r="B18" s="24" t="s">
        <v>42</v>
      </c>
      <c r="C18" s="25" t="s">
        <v>41</v>
      </c>
      <c r="D18" s="26">
        <f>Tanhun1!D189</f>
        <v>157.54000000000002</v>
      </c>
      <c r="E18" s="26">
        <f>Tanhun1!E189</f>
        <v>1243.1600000000001</v>
      </c>
      <c r="F18" s="26">
        <f>Tanhun1!F189</f>
        <v>626.43000000000006</v>
      </c>
      <c r="G18" s="26">
        <f>Tanhun1!G189</f>
        <v>2027.1299999999997</v>
      </c>
      <c r="H18" s="26">
        <f>Tanhun1!H189</f>
        <v>876.74</v>
      </c>
      <c r="I18" s="26">
        <f>Tanhun1!I189</f>
        <v>705.25113420637729</v>
      </c>
      <c r="J18" s="26">
        <f>Tanhun1!J189</f>
        <v>5738</v>
      </c>
      <c r="K18" s="26">
        <f>Tanhun1!K189</f>
        <v>0</v>
      </c>
      <c r="L18" s="27">
        <f>Tanhun1!J189</f>
        <v>5738</v>
      </c>
      <c r="M18" s="33"/>
      <c r="R18" s="29"/>
      <c r="S18" s="30"/>
      <c r="T18" s="31"/>
      <c r="U18" s="31"/>
      <c r="V18" s="31"/>
      <c r="W18" s="31"/>
      <c r="X18" s="31"/>
      <c r="Y18" s="31"/>
      <c r="Z18" s="31"/>
      <c r="AA18" s="31"/>
      <c r="AB18" s="32"/>
    </row>
    <row r="19" spans="2:28" ht="13.35" customHeight="1" x14ac:dyDescent="0.3">
      <c r="B19" s="24" t="s">
        <v>44</v>
      </c>
      <c r="C19" s="25" t="s">
        <v>39</v>
      </c>
      <c r="D19" s="26">
        <f>Tanhun1!D206</f>
        <v>9</v>
      </c>
      <c r="E19" s="26">
        <f>Tanhun1!E206</f>
        <v>27.96</v>
      </c>
      <c r="F19" s="26">
        <f>Tanhun1!F206</f>
        <v>4.13</v>
      </c>
      <c r="G19" s="26">
        <f>Tanhun1!G206</f>
        <v>41.09</v>
      </c>
      <c r="H19" s="26">
        <f>Tanhun1!H206</f>
        <v>4.7300000000000004</v>
      </c>
      <c r="I19" s="26">
        <f>Tanhun1!I206</f>
        <v>169.17024320457799</v>
      </c>
      <c r="J19" s="26">
        <f>Tanhun1!J206</f>
        <v>103</v>
      </c>
      <c r="K19" s="26">
        <f>Tanhun1!K206</f>
        <v>0</v>
      </c>
      <c r="L19" s="27">
        <f>Tanhun1!J206</f>
        <v>103</v>
      </c>
      <c r="M19" s="28"/>
      <c r="R19" s="29"/>
      <c r="S19" s="30"/>
      <c r="T19" s="31"/>
      <c r="U19" s="31"/>
      <c r="V19" s="31"/>
      <c r="W19" s="31"/>
      <c r="X19" s="31"/>
      <c r="Y19" s="31"/>
      <c r="Z19" s="31"/>
      <c r="AA19" s="31"/>
      <c r="AB19" s="32"/>
    </row>
    <row r="20" spans="2:28" ht="13.35" customHeight="1" x14ac:dyDescent="0.3">
      <c r="B20" s="24" t="s">
        <v>46</v>
      </c>
      <c r="C20" s="25" t="s">
        <v>37</v>
      </c>
      <c r="D20" s="26">
        <f>Tanhun1!D225</f>
        <v>771.06</v>
      </c>
      <c r="E20" s="26">
        <f>Tanhun1!E225</f>
        <v>1426.74</v>
      </c>
      <c r="F20" s="26">
        <f>Tanhun1!F225</f>
        <v>674.71</v>
      </c>
      <c r="G20" s="26">
        <f>Tanhun1!G225</f>
        <v>2872.51</v>
      </c>
      <c r="H20" s="26">
        <f>Tanhun1!H225</f>
        <v>1254.55</v>
      </c>
      <c r="I20" s="26">
        <f>Tanhun1!I225</f>
        <v>879.3122783408329</v>
      </c>
      <c r="J20" s="26">
        <f>Tanhun1!J225</f>
        <v>2714</v>
      </c>
      <c r="K20" s="26">
        <f>Tanhun1!K225</f>
        <v>0</v>
      </c>
      <c r="L20" s="27">
        <f>Tanhun1!J225</f>
        <v>2714</v>
      </c>
      <c r="M20" s="33"/>
      <c r="R20" s="29"/>
      <c r="S20" s="30"/>
      <c r="T20" s="31"/>
      <c r="U20" s="31"/>
      <c r="V20" s="31"/>
      <c r="W20" s="31"/>
      <c r="X20" s="31"/>
      <c r="Y20" s="31"/>
      <c r="Z20" s="31"/>
      <c r="AA20" s="31"/>
      <c r="AB20" s="32"/>
    </row>
    <row r="21" spans="2:28" ht="13.35" customHeight="1" x14ac:dyDescent="0.3">
      <c r="B21" s="24">
        <v>12</v>
      </c>
      <c r="C21" s="25" t="s">
        <v>48</v>
      </c>
      <c r="D21" s="26">
        <f>Tanhun1!D249</f>
        <v>275.33</v>
      </c>
      <c r="E21" s="26">
        <f>Tanhun1!E249</f>
        <v>600.85</v>
      </c>
      <c r="F21" s="26">
        <f>Tanhun1!F249</f>
        <v>147.4</v>
      </c>
      <c r="G21" s="26">
        <f>Tanhun1!G249</f>
        <v>1023.58</v>
      </c>
      <c r="H21" s="26">
        <f>Tanhun1!H249</f>
        <v>395.09999999999997</v>
      </c>
      <c r="I21" s="26">
        <f>Tanhun1!I249</f>
        <v>657.56844470333681</v>
      </c>
      <c r="J21" s="26">
        <f>Tanhun1!J249</f>
        <v>3209</v>
      </c>
      <c r="K21" s="26">
        <f>Tanhun1!K249</f>
        <v>0</v>
      </c>
      <c r="L21" s="27">
        <f>Tanhun1!J249</f>
        <v>3209</v>
      </c>
      <c r="M21" s="33"/>
      <c r="R21" s="29"/>
      <c r="S21" s="30"/>
      <c r="T21" s="31"/>
      <c r="U21" s="31"/>
      <c r="V21" s="31"/>
      <c r="W21" s="31"/>
      <c r="X21" s="31"/>
      <c r="Y21" s="31"/>
      <c r="Z21" s="31"/>
      <c r="AA21" s="31"/>
      <c r="AB21" s="32"/>
    </row>
    <row r="22" spans="2:28" ht="13.35" customHeight="1" x14ac:dyDescent="0.3">
      <c r="B22" s="24">
        <v>13</v>
      </c>
      <c r="C22" s="25" t="s">
        <v>49</v>
      </c>
      <c r="D22" s="26">
        <f>Tanhun1!D266</f>
        <v>1.73</v>
      </c>
      <c r="E22" s="26">
        <f>Tanhun1!E266</f>
        <v>25.38</v>
      </c>
      <c r="F22" s="26">
        <f>Tanhun1!F266</f>
        <v>10</v>
      </c>
      <c r="G22" s="26">
        <f>Tanhun1!G266</f>
        <v>37.11</v>
      </c>
      <c r="H22" s="26">
        <f>Tanhun1!H266</f>
        <v>1.04</v>
      </c>
      <c r="I22" s="26">
        <f>Tanhun1!I266</f>
        <v>40.977147360126089</v>
      </c>
      <c r="J22" s="26">
        <f>Tanhun1!J266</f>
        <v>65</v>
      </c>
      <c r="K22" s="26">
        <f>Tanhun1!K266</f>
        <v>0</v>
      </c>
      <c r="L22" s="27">
        <f>Tanhun1!J266</f>
        <v>65</v>
      </c>
      <c r="M22" s="28"/>
      <c r="R22" s="29"/>
      <c r="S22" s="30"/>
      <c r="T22" s="31"/>
      <c r="U22" s="31"/>
      <c r="V22" s="31"/>
      <c r="W22" s="31"/>
      <c r="X22" s="31"/>
      <c r="Y22" s="31"/>
      <c r="Z22" s="31"/>
      <c r="AA22" s="31"/>
      <c r="AB22" s="32"/>
    </row>
    <row r="23" spans="2:28" ht="13.35" customHeight="1" x14ac:dyDescent="0.3">
      <c r="B23" s="24">
        <v>14</v>
      </c>
      <c r="C23" s="25" t="s">
        <v>50</v>
      </c>
      <c r="D23" s="26">
        <f>Tanhun1!D283</f>
        <v>182.59</v>
      </c>
      <c r="E23" s="26">
        <f>Tanhun1!E283</f>
        <v>1020.76</v>
      </c>
      <c r="F23" s="26">
        <f>Tanhun1!F283</f>
        <v>562</v>
      </c>
      <c r="G23" s="26">
        <f>Tanhun1!G283</f>
        <v>1765.35</v>
      </c>
      <c r="H23" s="26">
        <f>Tanhun1!H283</f>
        <v>232.98000000000002</v>
      </c>
      <c r="I23" s="26">
        <f>Tanhun1!I283</f>
        <v>228.24170226106042</v>
      </c>
      <c r="J23" s="26">
        <f>Tanhun1!J283</f>
        <v>3000</v>
      </c>
      <c r="K23" s="26">
        <f>Tanhun1!K283</f>
        <v>0</v>
      </c>
      <c r="L23" s="27">
        <f>Tanhun1!J283</f>
        <v>3000</v>
      </c>
      <c r="M23" s="28"/>
      <c r="R23" s="29"/>
      <c r="S23" s="30"/>
      <c r="T23" s="31"/>
      <c r="U23" s="31"/>
      <c r="V23" s="31"/>
      <c r="W23" s="31"/>
      <c r="X23" s="31"/>
      <c r="Y23" s="31"/>
      <c r="Z23" s="31"/>
      <c r="AA23" s="31"/>
      <c r="AB23" s="32"/>
    </row>
    <row r="24" spans="2:28" ht="17.25" customHeight="1" x14ac:dyDescent="0.3">
      <c r="B24" s="401" t="s">
        <v>51</v>
      </c>
      <c r="C24" s="402"/>
      <c r="D24" s="34">
        <f>SUM(D9:D23)</f>
        <v>23059.480000000007</v>
      </c>
      <c r="E24" s="34">
        <f>SUM(E9:E23)</f>
        <v>95095.190000000017</v>
      </c>
      <c r="F24" s="34">
        <f>SUM(F9:F23)</f>
        <v>13073.01</v>
      </c>
      <c r="G24" s="34">
        <f>SUM(G9:G23)</f>
        <v>131227.68</v>
      </c>
      <c r="H24" s="34">
        <f>SUM(H9:H23)</f>
        <v>71974.549999999974</v>
      </c>
      <c r="I24" s="34">
        <f>H24/E24*1000</f>
        <v>756.86845990843449</v>
      </c>
      <c r="J24" s="34" t="e">
        <f>SUM(J9:J23)</f>
        <v>#REF!</v>
      </c>
      <c r="K24" s="34" t="e">
        <f>SUM(K9:K23)</f>
        <v>#REF!</v>
      </c>
      <c r="L24" s="35">
        <f>SUM(L9:L23)</f>
        <v>176121</v>
      </c>
      <c r="M24" s="36"/>
      <c r="R24" s="403"/>
      <c r="S24" s="403"/>
      <c r="T24" s="31"/>
      <c r="U24" s="31"/>
      <c r="V24" s="31"/>
      <c r="W24" s="31"/>
      <c r="X24" s="31"/>
      <c r="Y24" s="31"/>
      <c r="Z24" s="31"/>
      <c r="AA24" s="31"/>
      <c r="AB24" s="32"/>
    </row>
    <row r="25" spans="2:28" s="40" customFormat="1" ht="13.35" hidden="1" customHeight="1" x14ac:dyDescent="0.3">
      <c r="B25" s="404" t="s">
        <v>61</v>
      </c>
      <c r="C25" s="405"/>
      <c r="D25" s="37">
        <f>[1]rek_NTB!$D$23</f>
        <v>30269.754000000001</v>
      </c>
      <c r="E25" s="37">
        <f>[1]rek_NTB!$E$23</f>
        <v>106748.48</v>
      </c>
      <c r="F25" s="37">
        <f>[1]rek_NTB!$F$23</f>
        <v>15143.660000000003</v>
      </c>
      <c r="G25" s="37">
        <f>SUM(D25:F25)</f>
        <v>152161.894</v>
      </c>
      <c r="H25" s="37">
        <f>[1]rek_NTB!$H$23</f>
        <v>73365.995999999985</v>
      </c>
      <c r="I25" s="37">
        <f>H25/E25*1000</f>
        <v>687.27906945372888</v>
      </c>
      <c r="J25" s="37">
        <f>[1]rek_NTB!$J$23</f>
        <v>376</v>
      </c>
      <c r="K25" s="37">
        <f>[1]rek_NTB!$K$23</f>
        <v>546</v>
      </c>
      <c r="L25" s="38">
        <f>[1]rek_NTB!$L$23</f>
        <v>206020</v>
      </c>
      <c r="M25" s="39"/>
      <c r="R25" s="41"/>
      <c r="S25" s="42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s="40" customFormat="1" ht="13.35" hidden="1" customHeight="1" thickBot="1" x14ac:dyDescent="0.35">
      <c r="B26" s="406" t="s">
        <v>62</v>
      </c>
      <c r="C26" s="407"/>
      <c r="D26" s="44">
        <v>32388.9</v>
      </c>
      <c r="E26" s="44">
        <v>114184</v>
      </c>
      <c r="F26" s="44">
        <v>13571.22</v>
      </c>
      <c r="G26" s="44">
        <v>160141.20000000001</v>
      </c>
      <c r="H26" s="44">
        <v>79845.52</v>
      </c>
      <c r="I26" s="44">
        <f>H26/E26*1000</f>
        <v>699.27065087928258</v>
      </c>
      <c r="J26" s="44">
        <v>2309.4299999999998</v>
      </c>
      <c r="K26" s="44">
        <v>725</v>
      </c>
      <c r="L26" s="45">
        <v>216953</v>
      </c>
      <c r="M26" s="46"/>
      <c r="R26" s="47"/>
      <c r="S26" s="48"/>
      <c r="T26" s="43"/>
      <c r="U26" s="43"/>
      <c r="V26" s="43"/>
      <c r="W26" s="43"/>
      <c r="X26" s="43"/>
      <c r="Y26" s="43"/>
      <c r="Z26" s="43"/>
      <c r="AA26" s="43"/>
      <c r="AB26" s="49"/>
    </row>
    <row r="27" spans="2:28" x14ac:dyDescent="0.3">
      <c r="B27" s="30"/>
      <c r="C27" s="30"/>
    </row>
    <row r="28" spans="2:28" x14ac:dyDescent="0.3">
      <c r="B28" s="30" t="s">
        <v>52</v>
      </c>
      <c r="C28" s="30"/>
      <c r="D28" s="375"/>
      <c r="E28" s="375"/>
      <c r="F28" s="375"/>
      <c r="G28" s="375"/>
      <c r="H28" s="375"/>
      <c r="L28" s="375"/>
    </row>
    <row r="29" spans="2:28" x14ac:dyDescent="0.3">
      <c r="B29" s="29" t="s">
        <v>53</v>
      </c>
      <c r="C29" s="30" t="s">
        <v>54</v>
      </c>
    </row>
    <row r="30" spans="2:28" x14ac:dyDescent="0.3">
      <c r="B30" s="29" t="s">
        <v>55</v>
      </c>
      <c r="C30" s="30" t="s">
        <v>56</v>
      </c>
    </row>
    <row r="31" spans="2:28" x14ac:dyDescent="0.3">
      <c r="B31" s="29" t="s">
        <v>57</v>
      </c>
      <c r="C31" s="30" t="s">
        <v>58</v>
      </c>
    </row>
    <row r="33" spans="8:8" x14ac:dyDescent="0.3">
      <c r="H33" s="50" t="s">
        <v>63</v>
      </c>
    </row>
    <row r="34" spans="8:8" x14ac:dyDescent="0.3">
      <c r="H34" s="51"/>
    </row>
  </sheetData>
  <mergeCells count="15">
    <mergeCell ref="B24:C24"/>
    <mergeCell ref="R24:S24"/>
    <mergeCell ref="B25:C25"/>
    <mergeCell ref="B26:C26"/>
    <mergeCell ref="B1:M1"/>
    <mergeCell ref="B2:M2"/>
    <mergeCell ref="B5:B6"/>
    <mergeCell ref="C5:C6"/>
    <mergeCell ref="D5:G5"/>
    <mergeCell ref="H5:H6"/>
    <mergeCell ref="I5:I6"/>
    <mergeCell ref="J5:K5"/>
    <mergeCell ref="L5:L6"/>
    <mergeCell ref="M5:M6"/>
    <mergeCell ref="B3:M3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65D6-1593-4261-B3F4-A5DEBBBF9211}">
  <dimension ref="B1:O329"/>
  <sheetViews>
    <sheetView view="pageBreakPreview" topLeftCell="A4" zoomScaleSheetLayoutView="100" workbookViewId="0">
      <selection activeCell="F10" sqref="F10"/>
    </sheetView>
  </sheetViews>
  <sheetFormatPr defaultRowHeight="14.4" x14ac:dyDescent="0.3"/>
  <cols>
    <col min="1" max="1" width="7.77734375" customWidth="1"/>
    <col min="2" max="2" width="3.88671875" customWidth="1"/>
    <col min="3" max="3" width="14.6640625" customWidth="1"/>
    <col min="4" max="4" width="10" style="113" customWidth="1"/>
    <col min="5" max="5" width="12.109375" style="113" customWidth="1"/>
    <col min="6" max="6" width="8.6640625" style="113" customWidth="1"/>
    <col min="7" max="7" width="9.6640625" style="113" customWidth="1"/>
    <col min="8" max="8" width="9.77734375" style="113" customWidth="1"/>
    <col min="9" max="9" width="9.6640625" style="113" customWidth="1"/>
    <col min="10" max="10" width="9.88671875" style="115" customWidth="1"/>
    <col min="11" max="11" width="8.77734375" customWidth="1"/>
    <col min="12" max="12" width="9.33203125" customWidth="1"/>
    <col min="13" max="13" width="9.88671875" bestFit="1" customWidth="1"/>
    <col min="16" max="16" width="9.44140625" bestFit="1" customWidth="1"/>
    <col min="17" max="17" width="12.109375" customWidth="1"/>
  </cols>
  <sheetData>
    <row r="1" spans="2:14" ht="15.75" customHeight="1" x14ac:dyDescent="0.3">
      <c r="B1" s="408" t="s">
        <v>97</v>
      </c>
      <c r="C1" s="408"/>
      <c r="D1" s="408"/>
      <c r="E1" s="408"/>
      <c r="F1" s="408"/>
      <c r="G1" s="408"/>
      <c r="H1" s="408"/>
      <c r="I1" s="408"/>
      <c r="J1" s="408"/>
      <c r="K1" s="408"/>
      <c r="L1" s="3"/>
      <c r="M1" s="78"/>
      <c r="N1" s="78"/>
    </row>
    <row r="2" spans="2:14" ht="15.6" x14ac:dyDescent="0.3">
      <c r="B2" s="408" t="s">
        <v>156</v>
      </c>
      <c r="C2" s="409"/>
      <c r="D2" s="409"/>
      <c r="E2" s="409"/>
      <c r="F2" s="409"/>
      <c r="G2" s="409"/>
      <c r="H2" s="409"/>
      <c r="I2" s="409"/>
      <c r="J2" s="409"/>
      <c r="K2" s="409"/>
      <c r="L2" s="4"/>
    </row>
    <row r="3" spans="2:14" ht="15.6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128"/>
      <c r="M3" s="127"/>
    </row>
    <row r="4" spans="2:14" ht="15.6" x14ac:dyDescent="0.3">
      <c r="B4" s="5"/>
      <c r="C4" s="5"/>
      <c r="D4" s="79"/>
      <c r="E4" s="79"/>
      <c r="F4" s="79"/>
      <c r="G4" s="79"/>
      <c r="H4" s="79"/>
      <c r="I4" s="79"/>
      <c r="J4" s="80"/>
      <c r="K4" s="5"/>
      <c r="L4" s="5"/>
    </row>
    <row r="5" spans="2:14" ht="14.25" customHeight="1" x14ac:dyDescent="0.3">
      <c r="B5" s="470" t="s">
        <v>1</v>
      </c>
      <c r="C5" s="470" t="s">
        <v>2</v>
      </c>
      <c r="D5" s="472" t="s">
        <v>3</v>
      </c>
      <c r="E5" s="472"/>
      <c r="F5" s="472"/>
      <c r="G5" s="472"/>
      <c r="H5" s="473" t="s">
        <v>4</v>
      </c>
      <c r="I5" s="473" t="s">
        <v>59</v>
      </c>
      <c r="J5" s="470" t="s">
        <v>5</v>
      </c>
      <c r="K5" s="470" t="s">
        <v>60</v>
      </c>
      <c r="L5" s="81"/>
    </row>
    <row r="6" spans="2:14" ht="25.5" customHeight="1" x14ac:dyDescent="0.3">
      <c r="B6" s="471"/>
      <c r="C6" s="471"/>
      <c r="D6" s="9" t="s">
        <v>6</v>
      </c>
      <c r="E6" s="9" t="s">
        <v>7</v>
      </c>
      <c r="F6" s="9" t="s">
        <v>8</v>
      </c>
      <c r="G6" s="9" t="s">
        <v>9</v>
      </c>
      <c r="H6" s="419"/>
      <c r="I6" s="419"/>
      <c r="J6" s="414"/>
      <c r="K6" s="414"/>
      <c r="L6" s="81"/>
    </row>
    <row r="7" spans="2:14" s="88" customFormat="1" ht="13.35" customHeight="1" x14ac:dyDescent="0.3">
      <c r="B7" s="82" t="s">
        <v>53</v>
      </c>
      <c r="C7" s="83" t="s">
        <v>98</v>
      </c>
      <c r="D7" s="84"/>
      <c r="E7" s="84"/>
      <c r="F7" s="84"/>
      <c r="G7" s="84"/>
      <c r="H7" s="84"/>
      <c r="I7" s="84"/>
      <c r="J7" s="85"/>
      <c r="K7" s="86"/>
      <c r="L7" s="87"/>
    </row>
    <row r="8" spans="2:14" ht="13.35" customHeight="1" x14ac:dyDescent="0.3">
      <c r="B8" s="130" t="s">
        <v>53</v>
      </c>
      <c r="C8" s="131" t="s">
        <v>99</v>
      </c>
      <c r="D8" s="132">
        <v>8.15</v>
      </c>
      <c r="E8" s="132">
        <v>30.95</v>
      </c>
      <c r="F8" s="132">
        <v>0.03</v>
      </c>
      <c r="G8" s="133">
        <f t="shared" ref="G8:G10" si="0">SUM(D8:F8)</f>
        <v>39.130000000000003</v>
      </c>
      <c r="H8" s="132">
        <v>11.78</v>
      </c>
      <c r="I8" s="132">
        <f>H8/E8*1000</f>
        <v>380.61389337641356</v>
      </c>
      <c r="J8" s="134">
        <v>111</v>
      </c>
      <c r="K8" s="135"/>
      <c r="L8" s="129"/>
    </row>
    <row r="9" spans="2:14" ht="13.35" customHeight="1" x14ac:dyDescent="0.3">
      <c r="B9" s="136" t="s">
        <v>55</v>
      </c>
      <c r="C9" s="25" t="s">
        <v>100</v>
      </c>
      <c r="D9" s="133">
        <v>702.09</v>
      </c>
      <c r="E9" s="133">
        <v>10042.68</v>
      </c>
      <c r="F9" s="133">
        <v>712.55</v>
      </c>
      <c r="G9" s="133">
        <f t="shared" si="0"/>
        <v>11457.32</v>
      </c>
      <c r="H9" s="133">
        <v>12315.26</v>
      </c>
      <c r="I9" s="133">
        <f>H9/E9*1000</f>
        <v>1226.2921849546137</v>
      </c>
      <c r="J9" s="137">
        <v>12038</v>
      </c>
      <c r="K9" s="138"/>
      <c r="L9" s="129"/>
    </row>
    <row r="10" spans="2:14" ht="13.5" customHeight="1" x14ac:dyDescent="0.3">
      <c r="B10" s="136" t="s">
        <v>57</v>
      </c>
      <c r="C10" s="25" t="s">
        <v>101</v>
      </c>
      <c r="D10" s="133">
        <v>949.12</v>
      </c>
      <c r="E10" s="133">
        <v>10611.99</v>
      </c>
      <c r="F10" s="133">
        <v>610.41999999999996</v>
      </c>
      <c r="G10" s="133">
        <f t="shared" si="0"/>
        <v>12171.53</v>
      </c>
      <c r="H10" s="133">
        <v>15258.83</v>
      </c>
      <c r="I10" s="133">
        <f t="shared" ref="I10:I17" si="1">H10/E10*1000</f>
        <v>1437.8858253729979</v>
      </c>
      <c r="J10" s="139">
        <v>12766</v>
      </c>
      <c r="K10" s="138"/>
      <c r="L10" s="125"/>
    </row>
    <row r="11" spans="2:14" ht="13.35" customHeight="1" x14ac:dyDescent="0.3">
      <c r="B11" s="136" t="s">
        <v>102</v>
      </c>
      <c r="C11" s="25" t="s">
        <v>103</v>
      </c>
      <c r="D11" s="133">
        <v>1024.75</v>
      </c>
      <c r="E11" s="133">
        <v>8415.27</v>
      </c>
      <c r="F11" s="133">
        <v>1397.95</v>
      </c>
      <c r="G11" s="133">
        <f>SUM(D11:F11)</f>
        <v>10837.970000000001</v>
      </c>
      <c r="H11" s="133">
        <v>7128.65</v>
      </c>
      <c r="I11" s="133">
        <f t="shared" si="1"/>
        <v>847.10888658355577</v>
      </c>
      <c r="J11" s="139">
        <v>17799</v>
      </c>
      <c r="K11" s="138"/>
      <c r="L11" s="125"/>
    </row>
    <row r="12" spans="2:14" ht="13.35" customHeight="1" x14ac:dyDescent="0.3">
      <c r="B12" s="136" t="s">
        <v>104</v>
      </c>
      <c r="C12" s="25" t="s">
        <v>105</v>
      </c>
      <c r="D12" s="133">
        <v>2706.05</v>
      </c>
      <c r="E12" s="133">
        <v>8643.8799999999992</v>
      </c>
      <c r="F12" s="133">
        <v>273.37</v>
      </c>
      <c r="G12" s="133">
        <f t="shared" ref="G12:G18" si="2">SUM(D12:F12)</f>
        <v>11623.300000000001</v>
      </c>
      <c r="H12" s="133">
        <v>5882.16</v>
      </c>
      <c r="I12" s="133">
        <f t="shared" si="1"/>
        <v>680.49996066581218</v>
      </c>
      <c r="J12" s="139">
        <v>21395</v>
      </c>
      <c r="K12" s="138"/>
      <c r="L12" s="125"/>
    </row>
    <row r="13" spans="2:14" ht="13.35" customHeight="1" x14ac:dyDescent="0.3">
      <c r="B13" s="136" t="s">
        <v>106</v>
      </c>
      <c r="C13" s="25" t="s">
        <v>107</v>
      </c>
      <c r="D13" s="133">
        <v>911</v>
      </c>
      <c r="E13" s="133">
        <v>1073</v>
      </c>
      <c r="F13" s="133">
        <v>0</v>
      </c>
      <c r="G13" s="133">
        <f t="shared" si="2"/>
        <v>1984</v>
      </c>
      <c r="H13" s="133">
        <v>1348.84</v>
      </c>
      <c r="I13" s="133">
        <f t="shared" si="1"/>
        <v>1257.0736253494874</v>
      </c>
      <c r="J13" s="139">
        <v>4103</v>
      </c>
      <c r="K13" s="138"/>
      <c r="L13" s="125"/>
    </row>
    <row r="14" spans="2:14" ht="13.35" customHeight="1" x14ac:dyDescent="0.3">
      <c r="B14" s="136" t="s">
        <v>108</v>
      </c>
      <c r="C14" s="25" t="s">
        <v>109</v>
      </c>
      <c r="D14" s="133">
        <v>1625.26</v>
      </c>
      <c r="E14" s="133">
        <v>3409.5</v>
      </c>
      <c r="F14" s="133">
        <v>134.65</v>
      </c>
      <c r="G14" s="133">
        <f t="shared" si="2"/>
        <v>5169.41</v>
      </c>
      <c r="H14" s="133">
        <v>3950.86</v>
      </c>
      <c r="I14" s="133">
        <f>H14/E14*1000</f>
        <v>1158.7798797477635</v>
      </c>
      <c r="J14" s="139">
        <v>4913</v>
      </c>
      <c r="K14" s="138"/>
      <c r="L14" s="125"/>
    </row>
    <row r="15" spans="2:14" ht="13.35" customHeight="1" x14ac:dyDescent="0.3">
      <c r="B15" s="136" t="s">
        <v>110</v>
      </c>
      <c r="C15" s="25" t="s">
        <v>111</v>
      </c>
      <c r="D15" s="133">
        <v>670.65</v>
      </c>
      <c r="E15" s="133">
        <v>836</v>
      </c>
      <c r="F15" s="133">
        <v>226.53</v>
      </c>
      <c r="G15" s="133">
        <f t="shared" si="2"/>
        <v>1733.18</v>
      </c>
      <c r="H15" s="133">
        <v>863.02</v>
      </c>
      <c r="I15" s="133">
        <f t="shared" si="1"/>
        <v>1032.3205741626793</v>
      </c>
      <c r="J15" s="139">
        <v>3940</v>
      </c>
      <c r="K15" s="138"/>
      <c r="L15" s="125"/>
    </row>
    <row r="16" spans="2:14" ht="13.35" customHeight="1" x14ac:dyDescent="0.3">
      <c r="B16" s="136" t="s">
        <v>112</v>
      </c>
      <c r="C16" s="25" t="s">
        <v>113</v>
      </c>
      <c r="D16" s="133">
        <v>255.4</v>
      </c>
      <c r="E16" s="133">
        <v>1734.15</v>
      </c>
      <c r="F16" s="133">
        <v>469.93</v>
      </c>
      <c r="G16" s="133">
        <f t="shared" si="2"/>
        <v>2459.48</v>
      </c>
      <c r="H16" s="133">
        <v>866.73</v>
      </c>
      <c r="I16" s="133">
        <f t="shared" si="1"/>
        <v>499.80105527203528</v>
      </c>
      <c r="J16" s="139">
        <v>7441</v>
      </c>
      <c r="K16" s="138"/>
      <c r="L16" s="125"/>
    </row>
    <row r="17" spans="2:12" ht="13.35" customHeight="1" x14ac:dyDescent="0.3">
      <c r="B17" s="140" t="s">
        <v>21</v>
      </c>
      <c r="C17" s="141" t="s">
        <v>114</v>
      </c>
      <c r="D17" s="142">
        <v>59.81</v>
      </c>
      <c r="E17" s="142">
        <v>102.84</v>
      </c>
      <c r="F17" s="142">
        <v>0</v>
      </c>
      <c r="G17" s="133">
        <f t="shared" si="2"/>
        <v>162.65</v>
      </c>
      <c r="H17" s="142">
        <v>19.420000000000002</v>
      </c>
      <c r="I17" s="142">
        <f t="shared" si="1"/>
        <v>188.83702839362118</v>
      </c>
      <c r="J17" s="143">
        <v>456</v>
      </c>
      <c r="K17" s="144"/>
      <c r="L17" s="125"/>
    </row>
    <row r="18" spans="2:12" ht="13.35" customHeight="1" x14ac:dyDescent="0.3">
      <c r="B18" s="90"/>
      <c r="C18" s="91" t="s">
        <v>9</v>
      </c>
      <c r="D18" s="92">
        <f>SUM(D8:D17)</f>
        <v>8912.2799999999988</v>
      </c>
      <c r="E18" s="92">
        <f>SUM(E8:E17)</f>
        <v>44900.26</v>
      </c>
      <c r="F18" s="92">
        <f>SUM(F8:F17)</f>
        <v>3825.43</v>
      </c>
      <c r="G18" s="92">
        <f t="shared" si="2"/>
        <v>57637.97</v>
      </c>
      <c r="H18" s="92">
        <f>SUM(H8:H17)</f>
        <v>47645.55</v>
      </c>
      <c r="I18" s="92">
        <f>H18/E18*1000</f>
        <v>1061.1419622069002</v>
      </c>
      <c r="J18" s="93">
        <f>SUM(J8:J17)</f>
        <v>84962</v>
      </c>
      <c r="K18" s="94"/>
      <c r="L18" s="89"/>
    </row>
    <row r="19" spans="2:12" ht="13.35" customHeight="1" x14ac:dyDescent="0.3">
      <c r="B19" s="29"/>
      <c r="C19" s="11"/>
      <c r="D19" s="95"/>
      <c r="E19" s="95"/>
      <c r="F19" s="95"/>
      <c r="G19" s="95"/>
      <c r="H19" s="95"/>
      <c r="I19" s="95"/>
      <c r="J19" s="96"/>
      <c r="K19" s="89"/>
      <c r="L19" s="89"/>
    </row>
    <row r="20" spans="2:12" ht="13.35" customHeight="1" x14ac:dyDescent="0.3">
      <c r="B20" s="97"/>
      <c r="C20" s="97"/>
      <c r="D20" s="98"/>
      <c r="E20" s="98"/>
      <c r="F20" s="98"/>
      <c r="G20" s="98"/>
      <c r="H20" s="98"/>
      <c r="I20" s="98"/>
      <c r="J20" s="99"/>
      <c r="K20" s="100"/>
      <c r="L20" s="100"/>
    </row>
    <row r="21" spans="2:12" ht="13.35" customHeight="1" x14ac:dyDescent="0.3">
      <c r="B21" s="97"/>
      <c r="C21" s="97"/>
      <c r="D21" s="98"/>
      <c r="E21" s="98"/>
      <c r="F21" s="98"/>
      <c r="G21" s="98"/>
      <c r="H21" s="98"/>
      <c r="I21" s="98"/>
      <c r="J21" s="99"/>
      <c r="K21" s="100"/>
      <c r="L21" s="100"/>
    </row>
    <row r="22" spans="2:12" ht="14.25" customHeight="1" x14ac:dyDescent="0.3">
      <c r="B22" s="470" t="s">
        <v>1</v>
      </c>
      <c r="C22" s="470" t="s">
        <v>2</v>
      </c>
      <c r="D22" s="472" t="s">
        <v>3</v>
      </c>
      <c r="E22" s="472"/>
      <c r="F22" s="472"/>
      <c r="G22" s="472"/>
      <c r="H22" s="473" t="s">
        <v>4</v>
      </c>
      <c r="I22" s="473" t="s">
        <v>59</v>
      </c>
      <c r="J22" s="470" t="s">
        <v>5</v>
      </c>
      <c r="K22" s="470" t="s">
        <v>60</v>
      </c>
      <c r="L22" s="81"/>
    </row>
    <row r="23" spans="2:12" ht="25.5" customHeight="1" x14ac:dyDescent="0.3">
      <c r="B23" s="471"/>
      <c r="C23" s="471"/>
      <c r="D23" s="9" t="s">
        <v>6</v>
      </c>
      <c r="E23" s="9" t="s">
        <v>7</v>
      </c>
      <c r="F23" s="9" t="s">
        <v>8</v>
      </c>
      <c r="G23" s="9" t="s">
        <v>9</v>
      </c>
      <c r="H23" s="419"/>
      <c r="I23" s="419"/>
      <c r="J23" s="414"/>
      <c r="K23" s="414"/>
      <c r="L23" s="81"/>
    </row>
    <row r="24" spans="2:12" ht="13.35" customHeight="1" x14ac:dyDescent="0.3">
      <c r="B24" s="101" t="s">
        <v>55</v>
      </c>
      <c r="C24" s="102" t="s">
        <v>115</v>
      </c>
      <c r="D24" s="103"/>
      <c r="E24" s="103"/>
      <c r="F24" s="103"/>
      <c r="G24" s="103"/>
      <c r="H24" s="103"/>
      <c r="I24" s="103"/>
      <c r="J24" s="104"/>
      <c r="K24" s="105"/>
      <c r="L24" s="89"/>
    </row>
    <row r="25" spans="2:12" ht="13.35" customHeight="1" x14ac:dyDescent="0.3">
      <c r="B25" s="130" t="s">
        <v>53</v>
      </c>
      <c r="C25" s="131" t="s">
        <v>99</v>
      </c>
      <c r="D25" s="132">
        <v>0</v>
      </c>
      <c r="E25" s="132">
        <v>0</v>
      </c>
      <c r="F25" s="132">
        <v>0</v>
      </c>
      <c r="G25" s="133">
        <f t="shared" ref="G25:G34" si="3">SUM(D25:F25)</f>
        <v>0</v>
      </c>
      <c r="H25" s="132">
        <v>0</v>
      </c>
      <c r="I25" s="132">
        <v>0</v>
      </c>
      <c r="J25" s="132">
        <v>0</v>
      </c>
      <c r="K25" s="135" t="s">
        <v>116</v>
      </c>
      <c r="L25" s="129"/>
    </row>
    <row r="26" spans="2:12" ht="13.35" customHeight="1" x14ac:dyDescent="0.3">
      <c r="B26" s="136" t="s">
        <v>55</v>
      </c>
      <c r="C26" s="25" t="s">
        <v>100</v>
      </c>
      <c r="D26" s="133">
        <v>189.88</v>
      </c>
      <c r="E26" s="133">
        <v>1128.3499999999999</v>
      </c>
      <c r="F26" s="133">
        <v>132.26</v>
      </c>
      <c r="G26" s="133">
        <f t="shared" si="3"/>
        <v>1450.49</v>
      </c>
      <c r="H26" s="133">
        <v>736.24</v>
      </c>
      <c r="I26" s="133">
        <f t="shared" ref="I26:I34" si="4">H26/E26*1000</f>
        <v>652.49257765764185</v>
      </c>
      <c r="J26" s="139">
        <v>2756</v>
      </c>
      <c r="K26" s="138" t="s">
        <v>117</v>
      </c>
      <c r="L26" s="129"/>
    </row>
    <row r="27" spans="2:12" ht="13.35" customHeight="1" x14ac:dyDescent="0.3">
      <c r="B27" s="136" t="s">
        <v>57</v>
      </c>
      <c r="C27" s="25" t="s">
        <v>101</v>
      </c>
      <c r="D27" s="133">
        <v>81.569999999999993</v>
      </c>
      <c r="E27" s="133">
        <v>590.73</v>
      </c>
      <c r="F27" s="133">
        <v>49.51</v>
      </c>
      <c r="G27" s="133">
        <f t="shared" si="3"/>
        <v>721.81</v>
      </c>
      <c r="H27" s="133">
        <v>365.21</v>
      </c>
      <c r="I27" s="133">
        <f t="shared" si="4"/>
        <v>618.23506508895764</v>
      </c>
      <c r="J27" s="139">
        <v>1510</v>
      </c>
      <c r="K27" s="138"/>
      <c r="L27" s="125"/>
    </row>
    <row r="28" spans="2:12" ht="13.35" customHeight="1" x14ac:dyDescent="0.3">
      <c r="B28" s="136" t="s">
        <v>102</v>
      </c>
      <c r="C28" s="25" t="s">
        <v>103</v>
      </c>
      <c r="D28" s="133">
        <v>436.19</v>
      </c>
      <c r="E28" s="133">
        <v>777.44</v>
      </c>
      <c r="F28" s="133">
        <v>50.95</v>
      </c>
      <c r="G28" s="133">
        <f t="shared" si="3"/>
        <v>1264.5800000000002</v>
      </c>
      <c r="H28" s="133">
        <v>579.4</v>
      </c>
      <c r="I28" s="133">
        <f t="shared" si="4"/>
        <v>745.26651574398022</v>
      </c>
      <c r="J28" s="137">
        <v>1354</v>
      </c>
      <c r="K28" s="138"/>
      <c r="L28" s="125"/>
    </row>
    <row r="29" spans="2:12" ht="12.75" customHeight="1" x14ac:dyDescent="0.3">
      <c r="B29" s="136" t="s">
        <v>104</v>
      </c>
      <c r="C29" s="25" t="s">
        <v>105</v>
      </c>
      <c r="D29" s="133">
        <v>151</v>
      </c>
      <c r="E29" s="133">
        <v>424.5</v>
      </c>
      <c r="F29" s="133">
        <v>104.5</v>
      </c>
      <c r="G29" s="133">
        <f t="shared" si="3"/>
        <v>680</v>
      </c>
      <c r="H29" s="133">
        <v>367.15</v>
      </c>
      <c r="I29" s="133">
        <f t="shared" si="4"/>
        <v>864.89988221436977</v>
      </c>
      <c r="J29" s="139">
        <v>1840</v>
      </c>
      <c r="K29" s="138"/>
      <c r="L29" s="125"/>
    </row>
    <row r="30" spans="2:12" ht="13.35" customHeight="1" x14ac:dyDescent="0.3">
      <c r="B30" s="136" t="s">
        <v>106</v>
      </c>
      <c r="C30" s="25" t="s">
        <v>107</v>
      </c>
      <c r="D30" s="133">
        <v>81</v>
      </c>
      <c r="E30" s="133">
        <v>253</v>
      </c>
      <c r="F30" s="133">
        <v>7</v>
      </c>
      <c r="G30" s="133">
        <f t="shared" si="3"/>
        <v>341</v>
      </c>
      <c r="H30" s="133">
        <v>147.69999999999999</v>
      </c>
      <c r="I30" s="133">
        <f t="shared" si="4"/>
        <v>583.79446640316201</v>
      </c>
      <c r="J30" s="137">
        <v>205</v>
      </c>
      <c r="K30" s="138"/>
      <c r="L30" s="125"/>
    </row>
    <row r="31" spans="2:12" ht="13.35" customHeight="1" x14ac:dyDescent="0.3">
      <c r="B31" s="136" t="s">
        <v>108</v>
      </c>
      <c r="C31" s="25" t="s">
        <v>109</v>
      </c>
      <c r="D31" s="133">
        <v>1237.05</v>
      </c>
      <c r="E31" s="133">
        <v>2602.9</v>
      </c>
      <c r="F31" s="133">
        <v>19.95</v>
      </c>
      <c r="G31" s="133">
        <f t="shared" si="3"/>
        <v>3859.8999999999996</v>
      </c>
      <c r="H31" s="133">
        <v>1978.2</v>
      </c>
      <c r="I31" s="133">
        <f t="shared" si="4"/>
        <v>759.99846325252611</v>
      </c>
      <c r="J31" s="137">
        <v>2548</v>
      </c>
      <c r="K31" s="138"/>
      <c r="L31" s="125"/>
    </row>
    <row r="32" spans="2:12" ht="13.35" customHeight="1" x14ac:dyDescent="0.3">
      <c r="B32" s="136" t="s">
        <v>110</v>
      </c>
      <c r="C32" s="25" t="s">
        <v>111</v>
      </c>
      <c r="D32" s="133">
        <v>228.1</v>
      </c>
      <c r="E32" s="133">
        <v>977.3</v>
      </c>
      <c r="F32" s="133">
        <v>112</v>
      </c>
      <c r="G32" s="133">
        <f t="shared" si="3"/>
        <v>1317.3999999999999</v>
      </c>
      <c r="H32" s="133">
        <v>580.34</v>
      </c>
      <c r="I32" s="133">
        <f t="shared" si="4"/>
        <v>593.81970735700406</v>
      </c>
      <c r="J32" s="139">
        <v>1032</v>
      </c>
      <c r="K32" s="138"/>
      <c r="L32" s="125"/>
    </row>
    <row r="33" spans="2:12" ht="13.35" customHeight="1" x14ac:dyDescent="0.3">
      <c r="B33" s="136" t="s">
        <v>112</v>
      </c>
      <c r="C33" s="25" t="s">
        <v>113</v>
      </c>
      <c r="D33" s="133">
        <v>25</v>
      </c>
      <c r="E33" s="133">
        <v>886.65</v>
      </c>
      <c r="F33" s="133">
        <v>128.75</v>
      </c>
      <c r="G33" s="133">
        <f t="shared" si="3"/>
        <v>1040.4000000000001</v>
      </c>
      <c r="H33" s="133">
        <v>287.3</v>
      </c>
      <c r="I33" s="133">
        <f t="shared" si="4"/>
        <v>324.0286471550217</v>
      </c>
      <c r="J33" s="139">
        <v>1442</v>
      </c>
      <c r="K33" s="138"/>
      <c r="L33" s="125"/>
    </row>
    <row r="34" spans="2:12" ht="13.35" customHeight="1" x14ac:dyDescent="0.3">
      <c r="B34" s="140" t="s">
        <v>21</v>
      </c>
      <c r="C34" s="141" t="s">
        <v>114</v>
      </c>
      <c r="D34" s="142">
        <v>25</v>
      </c>
      <c r="E34" s="142">
        <v>3.61</v>
      </c>
      <c r="F34" s="142">
        <v>0</v>
      </c>
      <c r="G34" s="133">
        <f t="shared" si="3"/>
        <v>28.61</v>
      </c>
      <c r="H34" s="142">
        <v>3.25</v>
      </c>
      <c r="I34" s="133">
        <f t="shared" si="4"/>
        <v>900.27700831024936</v>
      </c>
      <c r="J34" s="145">
        <v>46</v>
      </c>
      <c r="K34" s="144"/>
      <c r="L34" s="125"/>
    </row>
    <row r="35" spans="2:12" ht="13.35" customHeight="1" x14ac:dyDescent="0.3">
      <c r="B35" s="90"/>
      <c r="C35" s="91" t="s">
        <v>9</v>
      </c>
      <c r="D35" s="146">
        <f>SUM(D25:D34)</f>
        <v>2454.79</v>
      </c>
      <c r="E35" s="146">
        <f>SUM(E25:E34)</f>
        <v>7644.48</v>
      </c>
      <c r="F35" s="146">
        <f>SUM(F25:F34)</f>
        <v>604.91999999999996</v>
      </c>
      <c r="G35" s="146">
        <f>SUM(D35:F35)</f>
        <v>10704.19</v>
      </c>
      <c r="H35" s="146">
        <f>SUM(H25:H34)</f>
        <v>5044.79</v>
      </c>
      <c r="I35" s="146">
        <f>H35/E35*1000</f>
        <v>659.9258549960233</v>
      </c>
      <c r="J35" s="147">
        <f>SUM(J25:J34)</f>
        <v>12733</v>
      </c>
      <c r="K35" s="148"/>
      <c r="L35" s="125"/>
    </row>
    <row r="36" spans="2:12" ht="13.35" customHeight="1" x14ac:dyDescent="0.3">
      <c r="B36" s="106"/>
      <c r="C36" s="106"/>
      <c r="D36" s="107"/>
      <c r="E36" s="107"/>
      <c r="F36" s="107"/>
      <c r="G36" s="107"/>
      <c r="H36" s="107"/>
      <c r="I36" s="107"/>
      <c r="J36" s="108"/>
      <c r="K36" s="109"/>
      <c r="L36" s="89"/>
    </row>
    <row r="37" spans="2:12" ht="13.35" customHeight="1" x14ac:dyDescent="0.3">
      <c r="B37" s="29"/>
      <c r="C37" s="29"/>
      <c r="D37" s="110"/>
      <c r="E37" s="110"/>
      <c r="F37" s="110"/>
      <c r="G37" s="110"/>
      <c r="H37" s="110"/>
      <c r="I37" s="110"/>
      <c r="J37" s="111"/>
      <c r="K37" s="89"/>
      <c r="L37" s="89"/>
    </row>
    <row r="38" spans="2:12" ht="13.35" customHeight="1" x14ac:dyDescent="0.3">
      <c r="B38" s="29"/>
      <c r="C38" s="29"/>
      <c r="D38" s="110"/>
      <c r="E38" s="110"/>
      <c r="F38" s="110"/>
      <c r="G38" s="110"/>
      <c r="H38" s="110"/>
      <c r="I38" s="110"/>
      <c r="J38" s="111"/>
      <c r="K38" s="89"/>
      <c r="L38" s="89"/>
    </row>
    <row r="39" spans="2:12" ht="13.35" customHeight="1" x14ac:dyDescent="0.3">
      <c r="B39" s="470" t="s">
        <v>1</v>
      </c>
      <c r="C39" s="470" t="s">
        <v>2</v>
      </c>
      <c r="D39" s="472" t="s">
        <v>3</v>
      </c>
      <c r="E39" s="472"/>
      <c r="F39" s="472"/>
      <c r="G39" s="472"/>
      <c r="H39" s="473" t="s">
        <v>4</v>
      </c>
      <c r="I39" s="473" t="s">
        <v>59</v>
      </c>
      <c r="J39" s="470" t="s">
        <v>5</v>
      </c>
      <c r="K39" s="470" t="s">
        <v>60</v>
      </c>
      <c r="L39" s="81"/>
    </row>
    <row r="40" spans="2:12" ht="27" customHeight="1" x14ac:dyDescent="0.3">
      <c r="B40" s="471"/>
      <c r="C40" s="471"/>
      <c r="D40" s="9" t="s">
        <v>6</v>
      </c>
      <c r="E40" s="9" t="s">
        <v>7</v>
      </c>
      <c r="F40" s="9" t="s">
        <v>8</v>
      </c>
      <c r="G40" s="9" t="s">
        <v>9</v>
      </c>
      <c r="H40" s="419"/>
      <c r="I40" s="419"/>
      <c r="J40" s="414"/>
      <c r="K40" s="414"/>
      <c r="L40" s="81"/>
    </row>
    <row r="41" spans="2:12" ht="13.35" customHeight="1" x14ac:dyDescent="0.3">
      <c r="B41" s="101"/>
      <c r="C41" s="102" t="s">
        <v>118</v>
      </c>
      <c r="D41" s="103"/>
      <c r="E41" s="103"/>
      <c r="F41" s="103"/>
      <c r="G41" s="103"/>
      <c r="H41" s="103"/>
      <c r="I41" s="103"/>
      <c r="J41" s="104"/>
      <c r="K41" s="105"/>
      <c r="L41" s="89"/>
    </row>
    <row r="42" spans="2:12" ht="13.35" customHeight="1" x14ac:dyDescent="0.3">
      <c r="B42" s="130" t="s">
        <v>53</v>
      </c>
      <c r="C42" s="131" t="s">
        <v>99</v>
      </c>
      <c r="D42" s="132">
        <v>0</v>
      </c>
      <c r="E42" s="132">
        <v>0</v>
      </c>
      <c r="F42" s="132">
        <v>0</v>
      </c>
      <c r="G42" s="133">
        <f t="shared" ref="G42:G51" si="5">SUM(D42:F42)</f>
        <v>0</v>
      </c>
      <c r="H42" s="132">
        <v>0</v>
      </c>
      <c r="I42" s="132">
        <v>0</v>
      </c>
      <c r="J42" s="132">
        <v>0</v>
      </c>
      <c r="K42" s="135" t="s">
        <v>116</v>
      </c>
      <c r="L42" s="129"/>
    </row>
    <row r="43" spans="2:12" ht="13.35" customHeight="1" x14ac:dyDescent="0.3">
      <c r="B43" s="136" t="s">
        <v>55</v>
      </c>
      <c r="C43" s="25" t="s">
        <v>100</v>
      </c>
      <c r="D43" s="133">
        <v>0</v>
      </c>
      <c r="E43" s="133">
        <v>0</v>
      </c>
      <c r="F43" s="133">
        <v>0</v>
      </c>
      <c r="G43" s="133">
        <f t="shared" si="5"/>
        <v>0</v>
      </c>
      <c r="H43" s="133">
        <v>0</v>
      </c>
      <c r="I43" s="133">
        <v>0</v>
      </c>
      <c r="J43" s="133">
        <v>0</v>
      </c>
      <c r="K43" s="138" t="s">
        <v>117</v>
      </c>
      <c r="L43" s="129"/>
    </row>
    <row r="44" spans="2:12" ht="13.35" customHeight="1" x14ac:dyDescent="0.3">
      <c r="B44" s="136" t="s">
        <v>57</v>
      </c>
      <c r="C44" s="25" t="s">
        <v>101</v>
      </c>
      <c r="D44" s="133">
        <v>0</v>
      </c>
      <c r="E44" s="133">
        <v>0</v>
      </c>
      <c r="F44" s="133">
        <v>0</v>
      </c>
      <c r="G44" s="133">
        <f t="shared" si="5"/>
        <v>0</v>
      </c>
      <c r="H44" s="133">
        <v>0</v>
      </c>
      <c r="I44" s="133">
        <v>0</v>
      </c>
      <c r="J44" s="133">
        <v>0</v>
      </c>
      <c r="K44" s="138"/>
      <c r="L44" s="125"/>
    </row>
    <row r="45" spans="2:12" ht="13.35" customHeight="1" x14ac:dyDescent="0.3">
      <c r="B45" s="136" t="s">
        <v>102</v>
      </c>
      <c r="C45" s="25" t="s">
        <v>103</v>
      </c>
      <c r="D45" s="133">
        <v>0</v>
      </c>
      <c r="E45" s="133">
        <v>0</v>
      </c>
      <c r="F45" s="133">
        <v>0</v>
      </c>
      <c r="G45" s="133">
        <f t="shared" si="5"/>
        <v>0</v>
      </c>
      <c r="H45" s="133">
        <v>0</v>
      </c>
      <c r="I45" s="133">
        <v>0</v>
      </c>
      <c r="J45" s="133">
        <v>0</v>
      </c>
      <c r="K45" s="138"/>
      <c r="L45" s="125"/>
    </row>
    <row r="46" spans="2:12" ht="13.35" customHeight="1" x14ac:dyDescent="0.3">
      <c r="B46" s="136" t="s">
        <v>104</v>
      </c>
      <c r="C46" s="25" t="s">
        <v>105</v>
      </c>
      <c r="D46" s="133">
        <v>945</v>
      </c>
      <c r="E46" s="133">
        <v>408</v>
      </c>
      <c r="F46" s="133">
        <v>23</v>
      </c>
      <c r="G46" s="133">
        <f t="shared" si="5"/>
        <v>1376</v>
      </c>
      <c r="H46" s="133">
        <v>265.2</v>
      </c>
      <c r="I46" s="133">
        <f>H46/E46*1000</f>
        <v>650</v>
      </c>
      <c r="J46" s="137">
        <v>1861</v>
      </c>
      <c r="K46" s="138"/>
      <c r="L46" s="125"/>
    </row>
    <row r="47" spans="2:12" ht="13.35" customHeight="1" x14ac:dyDescent="0.3">
      <c r="B47" s="136" t="s">
        <v>106</v>
      </c>
      <c r="C47" s="25" t="s">
        <v>107</v>
      </c>
      <c r="D47" s="133">
        <v>0</v>
      </c>
      <c r="E47" s="133">
        <v>0</v>
      </c>
      <c r="F47" s="133">
        <v>0</v>
      </c>
      <c r="G47" s="133">
        <f t="shared" si="5"/>
        <v>0</v>
      </c>
      <c r="H47" s="133">
        <v>0</v>
      </c>
      <c r="I47" s="133">
        <v>0</v>
      </c>
      <c r="J47" s="133">
        <v>0</v>
      </c>
      <c r="K47" s="138"/>
      <c r="L47" s="125"/>
    </row>
    <row r="48" spans="2:12" ht="13.35" customHeight="1" x14ac:dyDescent="0.3">
      <c r="B48" s="136" t="s">
        <v>108</v>
      </c>
      <c r="C48" s="25" t="s">
        <v>109</v>
      </c>
      <c r="D48" s="133">
        <v>548</v>
      </c>
      <c r="E48" s="133">
        <v>382</v>
      </c>
      <c r="F48" s="133">
        <v>0</v>
      </c>
      <c r="G48" s="133">
        <f t="shared" si="5"/>
        <v>930</v>
      </c>
      <c r="H48" s="133">
        <v>305.60000000000002</v>
      </c>
      <c r="I48" s="133">
        <f>H48/E48*1000</f>
        <v>800</v>
      </c>
      <c r="J48" s="137">
        <v>585</v>
      </c>
      <c r="K48" s="138"/>
      <c r="L48" s="125"/>
    </row>
    <row r="49" spans="2:12" ht="13.35" customHeight="1" x14ac:dyDescent="0.3">
      <c r="B49" s="136" t="s">
        <v>110</v>
      </c>
      <c r="C49" s="25" t="s">
        <v>111</v>
      </c>
      <c r="D49" s="133">
        <v>0</v>
      </c>
      <c r="E49" s="133">
        <v>0</v>
      </c>
      <c r="F49" s="133">
        <v>0</v>
      </c>
      <c r="G49" s="133">
        <f t="shared" si="5"/>
        <v>0</v>
      </c>
      <c r="H49" s="133">
        <v>0</v>
      </c>
      <c r="I49" s="133">
        <v>0</v>
      </c>
      <c r="J49" s="133">
        <v>0</v>
      </c>
      <c r="K49" s="138"/>
      <c r="L49" s="125"/>
    </row>
    <row r="50" spans="2:12" ht="13.35" customHeight="1" x14ac:dyDescent="0.3">
      <c r="B50" s="136" t="s">
        <v>112</v>
      </c>
      <c r="C50" s="25" t="s">
        <v>113</v>
      </c>
      <c r="D50" s="133">
        <v>19</v>
      </c>
      <c r="E50" s="133">
        <v>0</v>
      </c>
      <c r="F50" s="133">
        <v>6</v>
      </c>
      <c r="G50" s="133">
        <f t="shared" si="5"/>
        <v>25</v>
      </c>
      <c r="H50" s="133">
        <v>0</v>
      </c>
      <c r="I50" s="133">
        <v>0</v>
      </c>
      <c r="J50" s="133">
        <v>75</v>
      </c>
      <c r="K50" s="138"/>
      <c r="L50" s="125"/>
    </row>
    <row r="51" spans="2:12" ht="13.35" customHeight="1" x14ac:dyDescent="0.3">
      <c r="B51" s="140" t="s">
        <v>21</v>
      </c>
      <c r="C51" s="141" t="s">
        <v>114</v>
      </c>
      <c r="D51" s="142">
        <v>0</v>
      </c>
      <c r="E51" s="142">
        <v>0</v>
      </c>
      <c r="F51" s="142">
        <v>0</v>
      </c>
      <c r="G51" s="133">
        <f t="shared" si="5"/>
        <v>0</v>
      </c>
      <c r="H51" s="142">
        <v>0</v>
      </c>
      <c r="I51" s="142">
        <v>0</v>
      </c>
      <c r="J51" s="142">
        <v>0</v>
      </c>
      <c r="K51" s="144"/>
      <c r="L51" s="125"/>
    </row>
    <row r="52" spans="2:12" ht="13.35" customHeight="1" x14ac:dyDescent="0.3">
      <c r="B52" s="90"/>
      <c r="C52" s="91" t="s">
        <v>9</v>
      </c>
      <c r="D52" s="146">
        <f>SUM(D42:D51)</f>
        <v>1512</v>
      </c>
      <c r="E52" s="146">
        <f>SUM(E42:E51)</f>
        <v>790</v>
      </c>
      <c r="F52" s="146">
        <f>SUM(F42:F51)</f>
        <v>29</v>
      </c>
      <c r="G52" s="146">
        <f>SUM(D52:F52)</f>
        <v>2331</v>
      </c>
      <c r="H52" s="146">
        <f>SUM(H42:H51)</f>
        <v>570.79999999999995</v>
      </c>
      <c r="I52" s="146">
        <f>H52/E52*1000</f>
        <v>722.5316455696202</v>
      </c>
      <c r="J52" s="147">
        <f>SUM(J42:J51)</f>
        <v>2521</v>
      </c>
      <c r="K52" s="148"/>
      <c r="L52" s="125"/>
    </row>
    <row r="53" spans="2:12" s="153" customFormat="1" ht="13.35" customHeight="1" x14ac:dyDescent="0.3">
      <c r="B53" s="149"/>
      <c r="C53" s="149"/>
      <c r="D53" s="150"/>
      <c r="E53" s="150"/>
      <c r="F53" s="150"/>
      <c r="G53" s="150"/>
      <c r="H53" s="150"/>
      <c r="I53" s="150"/>
      <c r="J53" s="151"/>
      <c r="K53" s="152"/>
      <c r="L53" s="152"/>
    </row>
    <row r="54" spans="2:12" s="153" customFormat="1" ht="13.35" customHeight="1" x14ac:dyDescent="0.3">
      <c r="B54" s="149"/>
      <c r="C54" s="149"/>
      <c r="D54" s="150"/>
      <c r="E54" s="150"/>
      <c r="F54" s="150"/>
      <c r="G54" s="150"/>
      <c r="H54" s="150"/>
      <c r="I54" s="150"/>
      <c r="J54" s="151"/>
      <c r="K54" s="152"/>
      <c r="L54" s="152"/>
    </row>
    <row r="55" spans="2:12" s="153" customFormat="1" ht="13.35" customHeight="1" x14ac:dyDescent="0.3">
      <c r="B55" s="149"/>
      <c r="C55" s="149"/>
      <c r="D55" s="150"/>
      <c r="E55" s="150"/>
      <c r="F55" s="150"/>
      <c r="G55" s="150"/>
      <c r="H55" s="150"/>
      <c r="I55" s="150"/>
      <c r="J55" s="151"/>
      <c r="K55" s="152"/>
      <c r="L55" s="152"/>
    </row>
    <row r="56" spans="2:12" s="153" customFormat="1" ht="13.35" customHeight="1" x14ac:dyDescent="0.3">
      <c r="B56" s="149"/>
      <c r="C56" s="149"/>
      <c r="D56" s="150"/>
      <c r="E56" s="150"/>
      <c r="F56" s="150"/>
      <c r="G56" s="150"/>
      <c r="H56" s="150"/>
      <c r="I56" s="150"/>
      <c r="J56" s="151"/>
      <c r="K56" s="152"/>
      <c r="L56" s="152"/>
    </row>
    <row r="57" spans="2:12" s="153" customFormat="1" ht="13.35" customHeight="1" x14ac:dyDescent="0.3">
      <c r="B57" s="149"/>
      <c r="C57" s="149"/>
      <c r="D57" s="150"/>
      <c r="E57" s="150"/>
      <c r="F57" s="150"/>
      <c r="G57" s="150"/>
      <c r="H57" s="150"/>
      <c r="I57" s="150"/>
      <c r="J57" s="151"/>
      <c r="K57" s="152"/>
      <c r="L57" s="152"/>
    </row>
    <row r="58" spans="2:12" s="153" customFormat="1" ht="13.35" customHeight="1" x14ac:dyDescent="0.3">
      <c r="B58" s="149"/>
      <c r="C58" s="149"/>
      <c r="D58" s="150"/>
      <c r="E58" s="150"/>
      <c r="F58" s="150"/>
      <c r="G58" s="150"/>
      <c r="H58" s="150"/>
      <c r="I58" s="150"/>
      <c r="J58" s="151"/>
      <c r="K58" s="152"/>
      <c r="L58" s="152"/>
    </row>
    <row r="59" spans="2:12" ht="13.35" customHeight="1" x14ac:dyDescent="0.3">
      <c r="B59" s="470" t="s">
        <v>1</v>
      </c>
      <c r="C59" s="470" t="s">
        <v>2</v>
      </c>
      <c r="D59" s="474" t="s">
        <v>3</v>
      </c>
      <c r="E59" s="474"/>
      <c r="F59" s="474"/>
      <c r="G59" s="474"/>
      <c r="H59" s="475" t="s">
        <v>4</v>
      </c>
      <c r="I59" s="475" t="s">
        <v>59</v>
      </c>
      <c r="J59" s="470" t="s">
        <v>5</v>
      </c>
      <c r="K59" s="470" t="s">
        <v>60</v>
      </c>
      <c r="L59" s="81"/>
    </row>
    <row r="60" spans="2:12" ht="27" customHeight="1" x14ac:dyDescent="0.3">
      <c r="B60" s="471"/>
      <c r="C60" s="471"/>
      <c r="D60" s="154" t="s">
        <v>6</v>
      </c>
      <c r="E60" s="154" t="s">
        <v>7</v>
      </c>
      <c r="F60" s="154" t="s">
        <v>8</v>
      </c>
      <c r="G60" s="154" t="s">
        <v>9</v>
      </c>
      <c r="H60" s="476"/>
      <c r="I60" s="476"/>
      <c r="J60" s="414"/>
      <c r="K60" s="414"/>
      <c r="L60" s="81"/>
    </row>
    <row r="61" spans="2:12" ht="13.35" customHeight="1" x14ac:dyDescent="0.3">
      <c r="B61" s="101" t="s">
        <v>57</v>
      </c>
      <c r="C61" s="102" t="s">
        <v>119</v>
      </c>
      <c r="D61" s="155"/>
      <c r="E61" s="155"/>
      <c r="F61" s="155"/>
      <c r="G61" s="155"/>
      <c r="H61" s="155"/>
      <c r="I61" s="155"/>
      <c r="J61" s="156"/>
      <c r="K61" s="157"/>
      <c r="L61" s="125"/>
    </row>
    <row r="62" spans="2:12" ht="13.35" customHeight="1" x14ac:dyDescent="0.3">
      <c r="B62" s="130" t="s">
        <v>53</v>
      </c>
      <c r="C62" s="131" t="s">
        <v>99</v>
      </c>
      <c r="D62" s="132">
        <v>0</v>
      </c>
      <c r="E62" s="132">
        <v>0</v>
      </c>
      <c r="F62" s="132">
        <v>0</v>
      </c>
      <c r="G62" s="132">
        <f>SUM(D62:F62)</f>
        <v>0</v>
      </c>
      <c r="H62" s="132">
        <v>0</v>
      </c>
      <c r="I62" s="132">
        <v>0</v>
      </c>
      <c r="J62" s="158">
        <v>0</v>
      </c>
      <c r="K62" s="135" t="s">
        <v>120</v>
      </c>
      <c r="L62" s="129"/>
    </row>
    <row r="63" spans="2:12" ht="13.35" customHeight="1" x14ac:dyDescent="0.3">
      <c r="B63" s="136" t="s">
        <v>55</v>
      </c>
      <c r="C63" s="25" t="s">
        <v>100</v>
      </c>
      <c r="D63" s="133">
        <v>1007.82</v>
      </c>
      <c r="E63" s="133">
        <v>502.48</v>
      </c>
      <c r="F63" s="133">
        <v>426.35</v>
      </c>
      <c r="G63" s="133">
        <f t="shared" ref="G63:G69" si="6">SUM(D63:F63)</f>
        <v>1936.65</v>
      </c>
      <c r="H63" s="133">
        <v>85.04</v>
      </c>
      <c r="I63" s="133">
        <f t="shared" ref="I63:I66" si="7">H63/E63*1000</f>
        <v>169.24056678872793</v>
      </c>
      <c r="J63" s="137">
        <v>1859</v>
      </c>
      <c r="K63" s="138" t="s">
        <v>121</v>
      </c>
      <c r="L63" s="129"/>
    </row>
    <row r="64" spans="2:12" ht="13.35" customHeight="1" x14ac:dyDescent="0.3">
      <c r="B64" s="136" t="s">
        <v>57</v>
      </c>
      <c r="C64" s="25" t="s">
        <v>101</v>
      </c>
      <c r="D64" s="225">
        <v>147.22999999999999</v>
      </c>
      <c r="E64" s="226">
        <v>390.25</v>
      </c>
      <c r="F64" s="133">
        <v>120.14</v>
      </c>
      <c r="G64" s="133">
        <f t="shared" si="6"/>
        <v>657.62</v>
      </c>
      <c r="H64" s="133">
        <v>93.53</v>
      </c>
      <c r="I64" s="133">
        <f t="shared" si="7"/>
        <v>239.6668802049968</v>
      </c>
      <c r="J64" s="137">
        <v>476</v>
      </c>
      <c r="K64" s="138"/>
      <c r="L64" s="125"/>
    </row>
    <row r="65" spans="2:12" ht="13.35" customHeight="1" x14ac:dyDescent="0.3">
      <c r="B65" s="136" t="s">
        <v>102</v>
      </c>
      <c r="C65" s="25" t="s">
        <v>103</v>
      </c>
      <c r="D65" s="133">
        <v>14.18</v>
      </c>
      <c r="E65" s="133">
        <v>9.4</v>
      </c>
      <c r="F65" s="133">
        <v>20.55</v>
      </c>
      <c r="G65" s="133">
        <f t="shared" si="6"/>
        <v>44.129999999999995</v>
      </c>
      <c r="H65" s="133">
        <v>0.76</v>
      </c>
      <c r="I65" s="133">
        <f t="shared" si="7"/>
        <v>80.851063829787222</v>
      </c>
      <c r="J65" s="139">
        <v>49</v>
      </c>
      <c r="K65" s="138"/>
      <c r="L65" s="125"/>
    </row>
    <row r="66" spans="2:12" ht="13.35" customHeight="1" x14ac:dyDescent="0.3">
      <c r="B66" s="136" t="s">
        <v>104</v>
      </c>
      <c r="C66" s="25" t="s">
        <v>105</v>
      </c>
      <c r="D66" s="133">
        <v>202.75</v>
      </c>
      <c r="E66" s="133">
        <v>62.25</v>
      </c>
      <c r="F66" s="133">
        <v>78.5</v>
      </c>
      <c r="G66" s="133">
        <f t="shared" si="6"/>
        <v>343.5</v>
      </c>
      <c r="H66" s="133">
        <v>43.63</v>
      </c>
      <c r="I66" s="133">
        <f t="shared" si="7"/>
        <v>700.88353413654625</v>
      </c>
      <c r="J66" s="137">
        <v>658</v>
      </c>
      <c r="K66" s="138"/>
      <c r="L66" s="125"/>
    </row>
    <row r="67" spans="2:12" ht="13.35" customHeight="1" x14ac:dyDescent="0.3">
      <c r="B67" s="136" t="s">
        <v>106</v>
      </c>
      <c r="C67" s="25" t="s">
        <v>107</v>
      </c>
      <c r="D67" s="133">
        <v>0</v>
      </c>
      <c r="E67" s="133">
        <v>0</v>
      </c>
      <c r="F67" s="133">
        <v>0</v>
      </c>
      <c r="G67" s="133">
        <f t="shared" si="6"/>
        <v>0</v>
      </c>
      <c r="H67" s="133">
        <v>0</v>
      </c>
      <c r="I67" s="133">
        <v>0</v>
      </c>
      <c r="J67" s="133">
        <v>0</v>
      </c>
      <c r="K67" s="138"/>
      <c r="L67" s="125"/>
    </row>
    <row r="68" spans="2:12" ht="13.35" customHeight="1" x14ac:dyDescent="0.3">
      <c r="B68" s="136" t="s">
        <v>108</v>
      </c>
      <c r="C68" s="25" t="s">
        <v>109</v>
      </c>
      <c r="D68" s="133">
        <v>0</v>
      </c>
      <c r="E68" s="133">
        <v>0</v>
      </c>
      <c r="F68" s="133">
        <v>0</v>
      </c>
      <c r="G68" s="133">
        <f t="shared" si="6"/>
        <v>0</v>
      </c>
      <c r="H68" s="133">
        <v>0</v>
      </c>
      <c r="I68" s="133">
        <v>0</v>
      </c>
      <c r="J68" s="133">
        <v>0</v>
      </c>
      <c r="K68" s="138"/>
      <c r="L68" s="125"/>
    </row>
    <row r="69" spans="2:12" ht="13.35" customHeight="1" x14ac:dyDescent="0.3">
      <c r="B69" s="136" t="s">
        <v>110</v>
      </c>
      <c r="C69" s="25" t="s">
        <v>111</v>
      </c>
      <c r="D69" s="133">
        <v>0</v>
      </c>
      <c r="E69" s="133">
        <v>0</v>
      </c>
      <c r="F69" s="133">
        <v>0</v>
      </c>
      <c r="G69" s="133">
        <f t="shared" si="6"/>
        <v>0</v>
      </c>
      <c r="H69" s="133">
        <v>0</v>
      </c>
      <c r="I69" s="133">
        <v>0</v>
      </c>
      <c r="J69" s="133">
        <v>0</v>
      </c>
      <c r="K69" s="138"/>
      <c r="L69" s="125"/>
    </row>
    <row r="70" spans="2:12" ht="13.35" customHeight="1" x14ac:dyDescent="0.3">
      <c r="B70" s="136" t="s">
        <v>112</v>
      </c>
      <c r="C70" s="25" t="s">
        <v>113</v>
      </c>
      <c r="D70" s="133">
        <v>0</v>
      </c>
      <c r="E70" s="133">
        <v>0</v>
      </c>
      <c r="F70" s="133">
        <v>0</v>
      </c>
      <c r="G70" s="133">
        <f t="shared" ref="G70" si="8">SUM(D70:F70)</f>
        <v>0</v>
      </c>
      <c r="H70" s="133">
        <v>0</v>
      </c>
      <c r="I70" s="133">
        <v>0</v>
      </c>
      <c r="J70" s="133">
        <v>0</v>
      </c>
      <c r="K70" s="138"/>
      <c r="L70" s="125"/>
    </row>
    <row r="71" spans="2:12" ht="13.35" customHeight="1" x14ac:dyDescent="0.3">
      <c r="B71" s="140" t="s">
        <v>21</v>
      </c>
      <c r="C71" s="141" t="s">
        <v>114</v>
      </c>
      <c r="D71" s="142">
        <v>0</v>
      </c>
      <c r="E71" s="142">
        <v>0</v>
      </c>
      <c r="F71" s="142">
        <v>0</v>
      </c>
      <c r="G71" s="133">
        <f t="shared" ref="G71" si="9">SUM(D71:F71)</f>
        <v>0</v>
      </c>
      <c r="H71" s="142">
        <v>0</v>
      </c>
      <c r="I71" s="142">
        <v>0</v>
      </c>
      <c r="J71" s="142">
        <v>0</v>
      </c>
      <c r="K71" s="144"/>
      <c r="L71" s="125"/>
    </row>
    <row r="72" spans="2:12" ht="13.35" customHeight="1" x14ac:dyDescent="0.3">
      <c r="B72" s="90"/>
      <c r="C72" s="91" t="s">
        <v>9</v>
      </c>
      <c r="D72" s="146">
        <f>SUM(D62:D71)</f>
        <v>1371.98</v>
      </c>
      <c r="E72" s="146">
        <f>SUM(E62:E71)</f>
        <v>964.38</v>
      </c>
      <c r="F72" s="146">
        <f>SUM(F62:F71)</f>
        <v>645.54</v>
      </c>
      <c r="G72" s="146">
        <f>SUM(D72:F72)</f>
        <v>2981.9</v>
      </c>
      <c r="H72" s="146">
        <f>SUM(H62:H71)</f>
        <v>222.95999999999998</v>
      </c>
      <c r="I72" s="146">
        <f>H72/E72*1000</f>
        <v>231.19517202762393</v>
      </c>
      <c r="J72" s="147">
        <f>SUM(J62:J71)</f>
        <v>3042</v>
      </c>
      <c r="K72" s="148"/>
      <c r="L72" s="125"/>
    </row>
    <row r="73" spans="2:12" ht="13.35" customHeight="1" x14ac:dyDescent="0.3">
      <c r="B73" s="29"/>
      <c r="C73" s="29"/>
      <c r="D73" s="123"/>
      <c r="E73" s="123"/>
      <c r="F73" s="123"/>
      <c r="G73" s="123"/>
      <c r="H73" s="123"/>
      <c r="I73" s="123"/>
      <c r="J73" s="124"/>
      <c r="K73" s="125"/>
      <c r="L73" s="125"/>
    </row>
    <row r="74" spans="2:12" ht="13.35" customHeight="1" x14ac:dyDescent="0.3">
      <c r="B74" s="29"/>
      <c r="C74" s="29"/>
      <c r="D74" s="123"/>
      <c r="E74" s="123"/>
      <c r="F74" s="123"/>
      <c r="G74" s="123"/>
      <c r="H74" s="123"/>
      <c r="I74" s="123"/>
      <c r="J74" s="124"/>
      <c r="K74" s="125"/>
      <c r="L74" s="125"/>
    </row>
    <row r="75" spans="2:12" ht="13.35" customHeight="1" x14ac:dyDescent="0.3">
      <c r="B75" s="29"/>
      <c r="C75" s="29"/>
      <c r="D75" s="123"/>
      <c r="E75" s="123"/>
      <c r="F75" s="123"/>
      <c r="G75" s="123"/>
      <c r="H75" s="123"/>
      <c r="I75" s="123"/>
      <c r="J75" s="124"/>
      <c r="K75" s="125"/>
      <c r="L75" s="125"/>
    </row>
    <row r="76" spans="2:12" ht="13.35" customHeight="1" x14ac:dyDescent="0.3">
      <c r="B76" s="470" t="s">
        <v>1</v>
      </c>
      <c r="C76" s="470" t="s">
        <v>2</v>
      </c>
      <c r="D76" s="474" t="s">
        <v>3</v>
      </c>
      <c r="E76" s="474"/>
      <c r="F76" s="474"/>
      <c r="G76" s="474"/>
      <c r="H76" s="475" t="s">
        <v>4</v>
      </c>
      <c r="I76" s="475" t="s">
        <v>59</v>
      </c>
      <c r="J76" s="470" t="s">
        <v>5</v>
      </c>
      <c r="K76" s="470" t="s">
        <v>60</v>
      </c>
      <c r="L76" s="81"/>
    </row>
    <row r="77" spans="2:12" ht="26.25" customHeight="1" x14ac:dyDescent="0.3">
      <c r="B77" s="471"/>
      <c r="C77" s="471"/>
      <c r="D77" s="154" t="s">
        <v>6</v>
      </c>
      <c r="E77" s="154" t="s">
        <v>7</v>
      </c>
      <c r="F77" s="154" t="s">
        <v>8</v>
      </c>
      <c r="G77" s="154" t="s">
        <v>9</v>
      </c>
      <c r="H77" s="476"/>
      <c r="I77" s="476"/>
      <c r="J77" s="414"/>
      <c r="K77" s="414"/>
      <c r="L77" s="81"/>
    </row>
    <row r="78" spans="2:12" ht="13.35" customHeight="1" x14ac:dyDescent="0.3">
      <c r="B78" s="101" t="s">
        <v>102</v>
      </c>
      <c r="C78" s="102" t="s">
        <v>122</v>
      </c>
      <c r="D78" s="155"/>
      <c r="E78" s="155"/>
      <c r="F78" s="155"/>
      <c r="G78" s="155"/>
      <c r="H78" s="155"/>
      <c r="I78" s="155"/>
      <c r="J78" s="156"/>
      <c r="K78" s="157"/>
      <c r="L78" s="125"/>
    </row>
    <row r="79" spans="2:12" ht="13.35" customHeight="1" x14ac:dyDescent="0.3">
      <c r="B79" s="130" t="s">
        <v>53</v>
      </c>
      <c r="C79" s="131" t="s">
        <v>99</v>
      </c>
      <c r="D79" s="132">
        <v>0.7</v>
      </c>
      <c r="E79" s="132">
        <v>1.81</v>
      </c>
      <c r="F79" s="132">
        <v>0.24</v>
      </c>
      <c r="G79" s="133">
        <f t="shared" ref="G79:G87" si="10">SUM(D79:F79)</f>
        <v>2.75</v>
      </c>
      <c r="H79" s="132">
        <v>0.62</v>
      </c>
      <c r="I79" s="133">
        <f t="shared" ref="I79:I88" si="11">H79/E79*1000</f>
        <v>342.54143646408841</v>
      </c>
      <c r="J79" s="134">
        <v>11</v>
      </c>
      <c r="K79" s="135" t="s">
        <v>91</v>
      </c>
      <c r="L79" s="129"/>
    </row>
    <row r="80" spans="2:12" ht="13.35" customHeight="1" x14ac:dyDescent="0.3">
      <c r="B80" s="136" t="s">
        <v>55</v>
      </c>
      <c r="C80" s="25" t="s">
        <v>100</v>
      </c>
      <c r="D80" s="133">
        <v>3.4</v>
      </c>
      <c r="E80" s="133">
        <v>38.74</v>
      </c>
      <c r="F80" s="133">
        <v>1.26</v>
      </c>
      <c r="G80" s="133">
        <f t="shared" si="10"/>
        <v>43.4</v>
      </c>
      <c r="H80" s="133">
        <v>4.25</v>
      </c>
      <c r="I80" s="133">
        <f t="shared" si="11"/>
        <v>109.70573051109963</v>
      </c>
      <c r="J80" s="159">
        <v>224</v>
      </c>
      <c r="K80" s="138"/>
      <c r="L80" s="129"/>
    </row>
    <row r="81" spans="2:12" ht="13.35" customHeight="1" x14ac:dyDescent="0.3">
      <c r="B81" s="136" t="s">
        <v>57</v>
      </c>
      <c r="C81" s="25" t="s">
        <v>101</v>
      </c>
      <c r="D81" s="133">
        <v>3.1</v>
      </c>
      <c r="E81" s="133">
        <v>49.8</v>
      </c>
      <c r="F81" s="133">
        <v>30.05</v>
      </c>
      <c r="G81" s="133">
        <f t="shared" si="10"/>
        <v>82.95</v>
      </c>
      <c r="H81" s="133">
        <v>20.079999999999998</v>
      </c>
      <c r="I81" s="133">
        <f t="shared" si="11"/>
        <v>403.21285140562247</v>
      </c>
      <c r="J81" s="137">
        <v>489</v>
      </c>
      <c r="K81" s="138"/>
      <c r="L81" s="125"/>
    </row>
    <row r="82" spans="2:12" ht="13.35" customHeight="1" x14ac:dyDescent="0.3">
      <c r="B82" s="136" t="s">
        <v>102</v>
      </c>
      <c r="C82" s="25" t="s">
        <v>103</v>
      </c>
      <c r="D82" s="133">
        <v>11.96</v>
      </c>
      <c r="E82" s="133">
        <v>245.83</v>
      </c>
      <c r="F82" s="133">
        <v>244.43</v>
      </c>
      <c r="G82" s="133">
        <f t="shared" si="10"/>
        <v>502.22</v>
      </c>
      <c r="H82" s="133">
        <v>108.55</v>
      </c>
      <c r="I82" s="133">
        <f>H82/E82*1000</f>
        <v>441.56530936012689</v>
      </c>
      <c r="J82" s="139">
        <v>1045</v>
      </c>
      <c r="K82" s="138"/>
      <c r="L82" s="125"/>
    </row>
    <row r="83" spans="2:12" ht="13.35" customHeight="1" x14ac:dyDescent="0.3">
      <c r="B83" s="136" t="s">
        <v>104</v>
      </c>
      <c r="C83" s="25" t="s">
        <v>105</v>
      </c>
      <c r="D83" s="133">
        <v>28</v>
      </c>
      <c r="E83" s="133">
        <v>143.5</v>
      </c>
      <c r="F83" s="133">
        <v>125.2</v>
      </c>
      <c r="G83" s="133">
        <f t="shared" si="10"/>
        <v>296.7</v>
      </c>
      <c r="H83" s="133">
        <v>37.61</v>
      </c>
      <c r="I83" s="133">
        <f t="shared" si="11"/>
        <v>262.09059233449477</v>
      </c>
      <c r="J83" s="139">
        <v>674</v>
      </c>
      <c r="K83" s="138"/>
      <c r="L83" s="125"/>
    </row>
    <row r="84" spans="2:12" ht="13.35" customHeight="1" x14ac:dyDescent="0.3">
      <c r="B84" s="136" t="s">
        <v>106</v>
      </c>
      <c r="C84" s="25" t="s">
        <v>107</v>
      </c>
      <c r="D84" s="133">
        <v>28</v>
      </c>
      <c r="E84" s="133">
        <v>98</v>
      </c>
      <c r="F84" s="133">
        <v>0</v>
      </c>
      <c r="G84" s="133">
        <f t="shared" si="10"/>
        <v>126</v>
      </c>
      <c r="H84" s="133">
        <v>40.69</v>
      </c>
      <c r="I84" s="133">
        <f t="shared" si="11"/>
        <v>415.20408163265307</v>
      </c>
      <c r="J84" s="139">
        <v>677</v>
      </c>
      <c r="K84" s="138"/>
      <c r="L84" s="125"/>
    </row>
    <row r="85" spans="2:12" ht="13.35" customHeight="1" x14ac:dyDescent="0.3">
      <c r="B85" s="136" t="s">
        <v>108</v>
      </c>
      <c r="C85" s="25" t="s">
        <v>109</v>
      </c>
      <c r="D85" s="133">
        <v>37.9</v>
      </c>
      <c r="E85" s="133">
        <v>312.08999999999997</v>
      </c>
      <c r="F85" s="133">
        <v>2.4</v>
      </c>
      <c r="G85" s="133">
        <f t="shared" si="10"/>
        <v>352.38999999999993</v>
      </c>
      <c r="H85" s="133">
        <v>87.88</v>
      </c>
      <c r="I85" s="133">
        <f t="shared" si="11"/>
        <v>281.5854400974078</v>
      </c>
      <c r="J85" s="139">
        <v>490</v>
      </c>
      <c r="K85" s="138"/>
      <c r="L85" s="125"/>
    </row>
    <row r="86" spans="2:12" ht="13.35" customHeight="1" x14ac:dyDescent="0.3">
      <c r="B86" s="136" t="s">
        <v>110</v>
      </c>
      <c r="C86" s="25" t="s">
        <v>111</v>
      </c>
      <c r="D86" s="133">
        <v>14.15</v>
      </c>
      <c r="E86" s="133">
        <v>128.4</v>
      </c>
      <c r="F86" s="133">
        <v>20.399999999999999</v>
      </c>
      <c r="G86" s="133">
        <f t="shared" si="10"/>
        <v>162.95000000000002</v>
      </c>
      <c r="H86" s="133">
        <v>35.01</v>
      </c>
      <c r="I86" s="133">
        <f t="shared" si="11"/>
        <v>272.66355140186914</v>
      </c>
      <c r="J86" s="139">
        <v>883</v>
      </c>
      <c r="K86" s="138"/>
      <c r="L86" s="125"/>
    </row>
    <row r="87" spans="2:12" ht="13.35" customHeight="1" x14ac:dyDescent="0.3">
      <c r="B87" s="136" t="s">
        <v>112</v>
      </c>
      <c r="C87" s="25" t="s">
        <v>113</v>
      </c>
      <c r="D87" s="133">
        <v>0</v>
      </c>
      <c r="E87" s="133">
        <v>0</v>
      </c>
      <c r="F87" s="133">
        <v>78.75</v>
      </c>
      <c r="G87" s="133">
        <f t="shared" si="10"/>
        <v>78.75</v>
      </c>
      <c r="H87" s="133">
        <v>0</v>
      </c>
      <c r="I87" s="133">
        <v>0</v>
      </c>
      <c r="J87" s="139">
        <v>50</v>
      </c>
      <c r="K87" s="138"/>
      <c r="L87" s="125"/>
    </row>
    <row r="88" spans="2:12" ht="13.35" customHeight="1" x14ac:dyDescent="0.3">
      <c r="B88" s="140" t="s">
        <v>21</v>
      </c>
      <c r="C88" s="141" t="s">
        <v>114</v>
      </c>
      <c r="D88" s="142">
        <v>6.77</v>
      </c>
      <c r="E88" s="142">
        <v>9.49</v>
      </c>
      <c r="F88" s="142">
        <v>6.61</v>
      </c>
      <c r="G88" s="133">
        <v>22.87</v>
      </c>
      <c r="H88" s="142">
        <v>1.52</v>
      </c>
      <c r="I88" s="133">
        <f t="shared" si="11"/>
        <v>160.1685985247629</v>
      </c>
      <c r="J88" s="143">
        <v>55</v>
      </c>
      <c r="K88" s="144"/>
      <c r="L88" s="125"/>
    </row>
    <row r="89" spans="2:12" ht="13.35" customHeight="1" x14ac:dyDescent="0.3">
      <c r="B89" s="90"/>
      <c r="C89" s="91" t="s">
        <v>9</v>
      </c>
      <c r="D89" s="146">
        <f>SUM(D79:D88)</f>
        <v>133.98000000000002</v>
      </c>
      <c r="E89" s="146">
        <f>SUM(E79:E88)</f>
        <v>1027.6599999999999</v>
      </c>
      <c r="F89" s="146">
        <f>SUM(F79:F88)</f>
        <v>509.34</v>
      </c>
      <c r="G89" s="146">
        <f>SUM(G79:G88)</f>
        <v>1670.9799999999998</v>
      </c>
      <c r="H89" s="146">
        <f>SUM(H79:H88)</f>
        <v>336.21</v>
      </c>
      <c r="I89" s="146">
        <f>H89/E89*1000</f>
        <v>327.16073409493413</v>
      </c>
      <c r="J89" s="147">
        <f>SUM(J79:J88)</f>
        <v>4598</v>
      </c>
      <c r="K89" s="148"/>
      <c r="L89" s="125"/>
    </row>
    <row r="90" spans="2:12" ht="13.35" customHeight="1" x14ac:dyDescent="0.3">
      <c r="B90" s="29"/>
      <c r="C90" s="11"/>
      <c r="D90" s="160"/>
      <c r="E90" s="160"/>
      <c r="F90" s="160"/>
      <c r="G90" s="160"/>
      <c r="H90" s="160"/>
      <c r="I90" s="160"/>
      <c r="J90" s="161"/>
      <c r="K90" s="125"/>
      <c r="L90" s="125"/>
    </row>
    <row r="91" spans="2:12" ht="13.35" customHeight="1" x14ac:dyDescent="0.3">
      <c r="B91" s="29"/>
      <c r="C91" s="29"/>
      <c r="D91" s="123"/>
      <c r="E91" s="123"/>
      <c r="F91" s="123"/>
      <c r="G91" s="123"/>
      <c r="H91" s="123"/>
      <c r="I91" s="123"/>
      <c r="J91" s="124"/>
      <c r="K91" s="125"/>
      <c r="L91" s="125"/>
    </row>
    <row r="92" spans="2:12" ht="13.35" customHeight="1" x14ac:dyDescent="0.3">
      <c r="B92" s="29"/>
      <c r="C92" s="29"/>
      <c r="D92" s="123"/>
      <c r="E92" s="123"/>
      <c r="F92" s="123"/>
      <c r="G92" s="123"/>
      <c r="H92" s="123"/>
      <c r="I92" s="123"/>
      <c r="J92" s="124"/>
      <c r="K92" s="125"/>
      <c r="L92" s="125"/>
    </row>
    <row r="93" spans="2:12" ht="13.35" customHeight="1" x14ac:dyDescent="0.3">
      <c r="B93" s="470" t="s">
        <v>1</v>
      </c>
      <c r="C93" s="470" t="s">
        <v>2</v>
      </c>
      <c r="D93" s="474" t="s">
        <v>3</v>
      </c>
      <c r="E93" s="474"/>
      <c r="F93" s="474"/>
      <c r="G93" s="474"/>
      <c r="H93" s="475" t="s">
        <v>4</v>
      </c>
      <c r="I93" s="475" t="s">
        <v>59</v>
      </c>
      <c r="J93" s="470" t="s">
        <v>5</v>
      </c>
      <c r="K93" s="470" t="s">
        <v>60</v>
      </c>
      <c r="L93" s="81"/>
    </row>
    <row r="94" spans="2:12" ht="27" customHeight="1" x14ac:dyDescent="0.3">
      <c r="B94" s="471"/>
      <c r="C94" s="471"/>
      <c r="D94" s="154" t="s">
        <v>6</v>
      </c>
      <c r="E94" s="154" t="s">
        <v>7</v>
      </c>
      <c r="F94" s="154" t="s">
        <v>8</v>
      </c>
      <c r="G94" s="154" t="s">
        <v>9</v>
      </c>
      <c r="H94" s="476"/>
      <c r="I94" s="476"/>
      <c r="J94" s="414"/>
      <c r="K94" s="414"/>
      <c r="L94" s="81"/>
    </row>
    <row r="95" spans="2:12" ht="13.35" customHeight="1" x14ac:dyDescent="0.3">
      <c r="B95" s="101" t="s">
        <v>104</v>
      </c>
      <c r="C95" s="102" t="s">
        <v>123</v>
      </c>
      <c r="D95" s="155"/>
      <c r="E95" s="155"/>
      <c r="F95" s="155"/>
      <c r="G95" s="155"/>
      <c r="H95" s="155"/>
      <c r="I95" s="155"/>
      <c r="J95" s="156"/>
      <c r="K95" s="157"/>
      <c r="L95" s="125"/>
    </row>
    <row r="96" spans="2:12" ht="13.35" customHeight="1" x14ac:dyDescent="0.3">
      <c r="B96" s="130" t="s">
        <v>53</v>
      </c>
      <c r="C96" s="131" t="s">
        <v>99</v>
      </c>
      <c r="D96" s="132">
        <v>0</v>
      </c>
      <c r="E96" s="132">
        <v>0</v>
      </c>
      <c r="F96" s="132">
        <v>0</v>
      </c>
      <c r="G96" s="133">
        <f t="shared" ref="G96:G105" si="12">SUM(D96:F96)</f>
        <v>0</v>
      </c>
      <c r="H96" s="132">
        <v>0</v>
      </c>
      <c r="I96" s="132">
        <v>0</v>
      </c>
      <c r="J96" s="132">
        <v>0</v>
      </c>
      <c r="K96" s="135" t="s">
        <v>124</v>
      </c>
      <c r="L96" s="129"/>
    </row>
    <row r="97" spans="2:12" ht="13.35" customHeight="1" x14ac:dyDescent="0.3">
      <c r="B97" s="136" t="s">
        <v>55</v>
      </c>
      <c r="C97" s="25" t="s">
        <v>100</v>
      </c>
      <c r="D97" s="133">
        <v>317</v>
      </c>
      <c r="E97" s="133">
        <v>5710.76</v>
      </c>
      <c r="F97" s="133">
        <v>560.29999999999995</v>
      </c>
      <c r="G97" s="133">
        <f t="shared" si="12"/>
        <v>6588.06</v>
      </c>
      <c r="H97" s="133">
        <v>998.02</v>
      </c>
      <c r="I97" s="133">
        <f t="shared" ref="I97:I105" si="13">H97/E97*1000</f>
        <v>174.76132773921506</v>
      </c>
      <c r="J97" s="139">
        <v>7659</v>
      </c>
      <c r="K97" s="138"/>
      <c r="L97" s="129"/>
    </row>
    <row r="98" spans="2:12" ht="13.35" customHeight="1" x14ac:dyDescent="0.3">
      <c r="B98" s="136" t="s">
        <v>57</v>
      </c>
      <c r="C98" s="25" t="s">
        <v>101</v>
      </c>
      <c r="D98" s="133">
        <v>1202.33</v>
      </c>
      <c r="E98" s="133">
        <v>6321.46</v>
      </c>
      <c r="F98" s="133">
        <v>1846.23</v>
      </c>
      <c r="G98" s="133">
        <f t="shared" si="12"/>
        <v>9370.02</v>
      </c>
      <c r="H98" s="133">
        <v>1869.05</v>
      </c>
      <c r="I98" s="133">
        <f t="shared" si="13"/>
        <v>295.66745656857751</v>
      </c>
      <c r="J98" s="137">
        <v>13127</v>
      </c>
      <c r="K98" s="138"/>
      <c r="L98" s="125"/>
    </row>
    <row r="99" spans="2:12" ht="13.35" customHeight="1" x14ac:dyDescent="0.3">
      <c r="B99" s="136" t="s">
        <v>102</v>
      </c>
      <c r="C99" s="25" t="s">
        <v>103</v>
      </c>
      <c r="D99" s="133">
        <v>767.97</v>
      </c>
      <c r="E99" s="133">
        <v>2357.31</v>
      </c>
      <c r="F99" s="133">
        <v>577.07000000000005</v>
      </c>
      <c r="G99" s="133">
        <f t="shared" si="12"/>
        <v>3702.35</v>
      </c>
      <c r="H99" s="133">
        <v>1875.21</v>
      </c>
      <c r="I99" s="133">
        <f t="shared" si="13"/>
        <v>795.48722908739205</v>
      </c>
      <c r="J99" s="139">
        <v>3523</v>
      </c>
      <c r="K99" s="138"/>
      <c r="L99" s="125"/>
    </row>
    <row r="100" spans="2:12" ht="13.35" customHeight="1" x14ac:dyDescent="0.3">
      <c r="B100" s="136" t="s">
        <v>104</v>
      </c>
      <c r="C100" s="25" t="s">
        <v>105</v>
      </c>
      <c r="D100" s="133">
        <v>1261</v>
      </c>
      <c r="E100" s="133">
        <v>822</v>
      </c>
      <c r="F100" s="133">
        <v>450.7</v>
      </c>
      <c r="G100" s="133">
        <f t="shared" si="12"/>
        <v>2533.6999999999998</v>
      </c>
      <c r="H100" s="133">
        <v>281.10000000000002</v>
      </c>
      <c r="I100" s="133">
        <f t="shared" si="13"/>
        <v>341.97080291970804</v>
      </c>
      <c r="J100" s="139">
        <v>3153</v>
      </c>
      <c r="K100" s="138"/>
      <c r="L100" s="125"/>
    </row>
    <row r="101" spans="2:12" ht="13.35" customHeight="1" x14ac:dyDescent="0.3">
      <c r="B101" s="136" t="s">
        <v>106</v>
      </c>
      <c r="C101" s="25" t="s">
        <v>107</v>
      </c>
      <c r="D101" s="133">
        <v>0</v>
      </c>
      <c r="E101" s="133">
        <v>486</v>
      </c>
      <c r="F101" s="133">
        <v>234</v>
      </c>
      <c r="G101" s="133">
        <f t="shared" si="12"/>
        <v>720</v>
      </c>
      <c r="H101" s="133">
        <v>98.5</v>
      </c>
      <c r="I101" s="133">
        <f t="shared" si="13"/>
        <v>202.67489711934155</v>
      </c>
      <c r="J101" s="139">
        <v>1242</v>
      </c>
      <c r="K101" s="138"/>
      <c r="L101" s="125"/>
    </row>
    <row r="102" spans="2:12" ht="13.35" customHeight="1" x14ac:dyDescent="0.3">
      <c r="B102" s="136" t="s">
        <v>108</v>
      </c>
      <c r="C102" s="25" t="s">
        <v>109</v>
      </c>
      <c r="D102" s="133">
        <v>1382.55</v>
      </c>
      <c r="E102" s="133">
        <v>2901.98</v>
      </c>
      <c r="F102" s="133">
        <v>99.76</v>
      </c>
      <c r="G102" s="133">
        <f t="shared" si="12"/>
        <v>4384.29</v>
      </c>
      <c r="H102" s="133">
        <v>1735.23</v>
      </c>
      <c r="I102" s="133">
        <f t="shared" si="13"/>
        <v>597.94691900013095</v>
      </c>
      <c r="J102" s="139">
        <v>3975</v>
      </c>
      <c r="K102" s="138"/>
      <c r="L102" s="125"/>
    </row>
    <row r="103" spans="2:12" ht="13.35" customHeight="1" x14ac:dyDescent="0.3">
      <c r="B103" s="136" t="s">
        <v>110</v>
      </c>
      <c r="C103" s="25" t="s">
        <v>111</v>
      </c>
      <c r="D103" s="133">
        <v>1097.75</v>
      </c>
      <c r="E103" s="133">
        <v>6128.35</v>
      </c>
      <c r="F103" s="133">
        <v>1298.7</v>
      </c>
      <c r="G103" s="133">
        <f t="shared" si="12"/>
        <v>8524.8000000000011</v>
      </c>
      <c r="H103" s="133">
        <v>2540.2199999999998</v>
      </c>
      <c r="I103" s="133">
        <f t="shared" si="13"/>
        <v>414.50308810691291</v>
      </c>
      <c r="J103" s="139">
        <v>8292</v>
      </c>
      <c r="K103" s="138"/>
      <c r="L103" s="125"/>
    </row>
    <row r="104" spans="2:12" ht="13.35" customHeight="1" x14ac:dyDescent="0.3">
      <c r="B104" s="136" t="s">
        <v>112</v>
      </c>
      <c r="C104" s="25" t="s">
        <v>113</v>
      </c>
      <c r="D104" s="133">
        <v>483.2</v>
      </c>
      <c r="E104" s="133">
        <v>4988.29</v>
      </c>
      <c r="F104" s="133">
        <v>360</v>
      </c>
      <c r="G104" s="133">
        <f t="shared" si="12"/>
        <v>5831.49</v>
      </c>
      <c r="H104" s="133">
        <v>1768.84</v>
      </c>
      <c r="I104" s="133">
        <f t="shared" si="13"/>
        <v>354.59846961584032</v>
      </c>
      <c r="J104" s="139">
        <v>5993</v>
      </c>
      <c r="K104" s="138"/>
      <c r="L104" s="125"/>
    </row>
    <row r="105" spans="2:12" ht="13.35" customHeight="1" x14ac:dyDescent="0.3">
      <c r="B105" s="140" t="s">
        <v>21</v>
      </c>
      <c r="C105" s="141" t="s">
        <v>114</v>
      </c>
      <c r="D105" s="142">
        <v>292</v>
      </c>
      <c r="E105" s="142">
        <v>368.7</v>
      </c>
      <c r="F105" s="142">
        <v>0</v>
      </c>
      <c r="G105" s="133">
        <f t="shared" si="12"/>
        <v>660.7</v>
      </c>
      <c r="H105" s="142">
        <v>147.16999999999999</v>
      </c>
      <c r="I105" s="133">
        <f t="shared" si="13"/>
        <v>399.15920802820722</v>
      </c>
      <c r="J105" s="143">
        <v>507</v>
      </c>
      <c r="K105" s="144"/>
      <c r="L105" s="125"/>
    </row>
    <row r="106" spans="2:12" ht="13.35" customHeight="1" x14ac:dyDescent="0.3">
      <c r="B106" s="90"/>
      <c r="C106" s="91" t="s">
        <v>9</v>
      </c>
      <c r="D106" s="146">
        <f>SUM(D96:D105)</f>
        <v>6803.8</v>
      </c>
      <c r="E106" s="146">
        <f>SUM(E96:E105)</f>
        <v>30084.850000000002</v>
      </c>
      <c r="F106" s="146">
        <f>SUM(F96:F105)</f>
        <v>5426.76</v>
      </c>
      <c r="G106" s="146">
        <f>SUM(D106:F106)</f>
        <v>42315.41</v>
      </c>
      <c r="H106" s="146">
        <f>SUM(H96:H105)</f>
        <v>11313.34</v>
      </c>
      <c r="I106" s="146">
        <f>H106/E106*1000</f>
        <v>376.04774496133439</v>
      </c>
      <c r="J106" s="147">
        <f>SUM(J96:J105)</f>
        <v>47471</v>
      </c>
      <c r="K106" s="148"/>
      <c r="L106" s="125"/>
    </row>
    <row r="107" spans="2:12" ht="13.35" customHeight="1" x14ac:dyDescent="0.3">
      <c r="B107" s="29"/>
      <c r="C107" s="29"/>
      <c r="D107" s="123"/>
      <c r="E107" s="123"/>
      <c r="F107" s="123"/>
      <c r="G107" s="123"/>
      <c r="H107" s="123"/>
      <c r="I107" s="123"/>
      <c r="J107" s="124"/>
      <c r="K107" s="125"/>
      <c r="L107" s="125"/>
    </row>
    <row r="108" spans="2:12" ht="13.35" customHeight="1" x14ac:dyDescent="0.3">
      <c r="B108" s="29"/>
      <c r="C108" s="29"/>
      <c r="D108" s="123"/>
      <c r="E108" s="123"/>
      <c r="F108" s="123"/>
      <c r="G108" s="123"/>
      <c r="H108" s="123"/>
      <c r="I108" s="123"/>
      <c r="J108" s="124"/>
      <c r="K108" s="125"/>
      <c r="L108" s="125"/>
    </row>
    <row r="109" spans="2:12" ht="13.35" customHeight="1" x14ac:dyDescent="0.3">
      <c r="B109" s="29"/>
      <c r="C109" s="29"/>
      <c r="D109" s="123"/>
      <c r="E109" s="123"/>
      <c r="F109" s="123"/>
      <c r="G109" s="123"/>
      <c r="H109" s="123"/>
      <c r="I109" s="123"/>
      <c r="J109" s="124"/>
      <c r="K109" s="125"/>
      <c r="L109" s="125"/>
    </row>
    <row r="110" spans="2:12" ht="13.35" customHeight="1" x14ac:dyDescent="0.3">
      <c r="B110" s="29"/>
      <c r="C110" s="30"/>
      <c r="D110" s="123"/>
      <c r="E110" s="123"/>
      <c r="F110" s="123"/>
      <c r="G110" s="123"/>
      <c r="H110" s="123"/>
      <c r="I110" s="123"/>
      <c r="J110" s="124"/>
      <c r="K110" s="125"/>
      <c r="L110" s="125"/>
    </row>
    <row r="111" spans="2:12" ht="13.35" customHeight="1" x14ac:dyDescent="0.3">
      <c r="B111" s="29"/>
      <c r="C111" s="30"/>
      <c r="D111" s="123"/>
      <c r="E111" s="123"/>
      <c r="F111" s="123"/>
      <c r="G111" s="123"/>
      <c r="H111" s="123"/>
      <c r="I111" s="123"/>
      <c r="J111" s="124"/>
      <c r="K111" s="125"/>
      <c r="L111" s="125"/>
    </row>
    <row r="112" spans="2:12" ht="13.35" customHeight="1" x14ac:dyDescent="0.3">
      <c r="B112" s="29"/>
      <c r="C112" s="30"/>
      <c r="D112" s="123"/>
      <c r="E112" s="123"/>
      <c r="F112" s="123"/>
      <c r="G112" s="123"/>
      <c r="H112" s="123"/>
      <c r="I112" s="123"/>
      <c r="J112" s="124"/>
      <c r="K112" s="125"/>
      <c r="L112" s="125"/>
    </row>
    <row r="113" spans="2:12" ht="13.35" customHeight="1" x14ac:dyDescent="0.3">
      <c r="B113" s="29"/>
      <c r="C113" s="30"/>
      <c r="D113" s="123"/>
      <c r="E113" s="123"/>
      <c r="F113" s="123"/>
      <c r="G113" s="123"/>
      <c r="H113" s="123"/>
      <c r="I113" s="123"/>
      <c r="J113" s="124"/>
      <c r="K113" s="125"/>
      <c r="L113" s="125"/>
    </row>
    <row r="114" spans="2:12" ht="13.35" customHeight="1" x14ac:dyDescent="0.3">
      <c r="B114" s="29"/>
      <c r="C114" s="30"/>
      <c r="D114" s="123"/>
      <c r="E114" s="123"/>
      <c r="F114" s="123"/>
      <c r="G114" s="123"/>
      <c r="H114" s="123"/>
      <c r="I114" s="123"/>
      <c r="J114" s="124"/>
      <c r="K114" s="125"/>
      <c r="L114" s="125"/>
    </row>
    <row r="115" spans="2:12" ht="13.35" customHeight="1" x14ac:dyDescent="0.3">
      <c r="B115" s="29"/>
      <c r="C115" s="30"/>
      <c r="D115" s="123"/>
      <c r="E115" s="123"/>
      <c r="F115" s="123"/>
      <c r="G115" s="123"/>
      <c r="H115" s="123"/>
      <c r="I115" s="123"/>
      <c r="J115" s="124"/>
      <c r="K115" s="125"/>
      <c r="L115" s="125"/>
    </row>
    <row r="116" spans="2:12" ht="13.35" customHeight="1" x14ac:dyDescent="0.3">
      <c r="B116" s="162"/>
      <c r="C116" s="163"/>
      <c r="D116" s="164"/>
      <c r="E116" s="164"/>
      <c r="F116" s="164"/>
      <c r="G116" s="164"/>
      <c r="H116" s="164"/>
      <c r="I116" s="164"/>
      <c r="J116" s="165"/>
      <c r="K116" s="166"/>
      <c r="L116" s="125"/>
    </row>
    <row r="117" spans="2:12" ht="13.35" customHeight="1" x14ac:dyDescent="0.3">
      <c r="B117" s="477" t="s">
        <v>1</v>
      </c>
      <c r="C117" s="477" t="s">
        <v>2</v>
      </c>
      <c r="D117" s="479" t="s">
        <v>3</v>
      </c>
      <c r="E117" s="479"/>
      <c r="F117" s="479"/>
      <c r="G117" s="479"/>
      <c r="H117" s="479" t="s">
        <v>4</v>
      </c>
      <c r="I117" s="479" t="s">
        <v>125</v>
      </c>
      <c r="J117" s="477" t="s">
        <v>5</v>
      </c>
      <c r="K117" s="477" t="s">
        <v>60</v>
      </c>
      <c r="L117" s="81"/>
    </row>
    <row r="118" spans="2:12" ht="27" customHeight="1" x14ac:dyDescent="0.3">
      <c r="B118" s="478"/>
      <c r="C118" s="478"/>
      <c r="D118" s="167" t="s">
        <v>6</v>
      </c>
      <c r="E118" s="167" t="s">
        <v>7</v>
      </c>
      <c r="F118" s="167" t="s">
        <v>8</v>
      </c>
      <c r="G118" s="167" t="s">
        <v>9</v>
      </c>
      <c r="H118" s="479"/>
      <c r="I118" s="479"/>
      <c r="J118" s="477"/>
      <c r="K118" s="477"/>
      <c r="L118" s="81"/>
    </row>
    <row r="119" spans="2:12" ht="13.35" customHeight="1" x14ac:dyDescent="0.3">
      <c r="B119" s="168" t="s">
        <v>106</v>
      </c>
      <c r="C119" s="169" t="s">
        <v>126</v>
      </c>
      <c r="D119" s="170"/>
      <c r="E119" s="170"/>
      <c r="F119" s="170"/>
      <c r="G119" s="171"/>
      <c r="H119" s="170"/>
      <c r="I119" s="170"/>
      <c r="J119" s="165"/>
      <c r="K119" s="166"/>
      <c r="L119" s="125"/>
    </row>
    <row r="120" spans="2:12" ht="13.35" customHeight="1" x14ac:dyDescent="0.3">
      <c r="B120" s="172" t="s">
        <v>53</v>
      </c>
      <c r="C120" s="173" t="s">
        <v>99</v>
      </c>
      <c r="D120" s="174">
        <v>0</v>
      </c>
      <c r="E120" s="174">
        <v>0</v>
      </c>
      <c r="F120" s="174">
        <v>0</v>
      </c>
      <c r="G120" s="133">
        <f t="shared" ref="G120:G123" si="14">SUM(D120:F120)</f>
        <v>0</v>
      </c>
      <c r="H120" s="174">
        <v>0</v>
      </c>
      <c r="I120" s="174">
        <v>0</v>
      </c>
      <c r="J120" s="174">
        <v>0</v>
      </c>
      <c r="K120" s="175" t="s">
        <v>127</v>
      </c>
      <c r="L120" s="129"/>
    </row>
    <row r="121" spans="2:12" ht="13.35" customHeight="1" x14ac:dyDescent="0.3">
      <c r="B121" s="176" t="s">
        <v>55</v>
      </c>
      <c r="C121" s="177" t="s">
        <v>100</v>
      </c>
      <c r="D121" s="178">
        <v>36.5</v>
      </c>
      <c r="E121" s="178">
        <v>26.98</v>
      </c>
      <c r="F121" s="178">
        <v>0</v>
      </c>
      <c r="G121" s="133">
        <f t="shared" si="14"/>
        <v>63.480000000000004</v>
      </c>
      <c r="H121" s="178">
        <v>1.99</v>
      </c>
      <c r="I121" s="133">
        <f t="shared" ref="I121:I122" si="15">H121/E121*1000</f>
        <v>73.758339510748698</v>
      </c>
      <c r="J121" s="179">
        <v>63</v>
      </c>
      <c r="K121" s="180" t="s">
        <v>121</v>
      </c>
      <c r="L121" s="129"/>
    </row>
    <row r="122" spans="2:12" ht="13.35" customHeight="1" x14ac:dyDescent="0.3">
      <c r="B122" s="176" t="s">
        <v>57</v>
      </c>
      <c r="C122" s="177" t="s">
        <v>101</v>
      </c>
      <c r="D122" s="178">
        <v>0</v>
      </c>
      <c r="E122" s="178">
        <v>25.52</v>
      </c>
      <c r="F122" s="178">
        <v>99.94</v>
      </c>
      <c r="G122" s="133">
        <f t="shared" si="14"/>
        <v>125.46</v>
      </c>
      <c r="H122" s="178">
        <v>4.57</v>
      </c>
      <c r="I122" s="133">
        <f t="shared" si="15"/>
        <v>179.07523510971788</v>
      </c>
      <c r="J122" s="179">
        <v>351</v>
      </c>
      <c r="K122" s="180"/>
      <c r="L122" s="125"/>
    </row>
    <row r="123" spans="2:12" ht="13.35" customHeight="1" x14ac:dyDescent="0.3">
      <c r="B123" s="176" t="s">
        <v>102</v>
      </c>
      <c r="C123" s="177" t="s">
        <v>103</v>
      </c>
      <c r="D123" s="178">
        <v>0</v>
      </c>
      <c r="E123" s="178">
        <v>0</v>
      </c>
      <c r="F123" s="178">
        <v>0</v>
      </c>
      <c r="G123" s="133">
        <f t="shared" si="14"/>
        <v>0</v>
      </c>
      <c r="H123" s="178">
        <v>0</v>
      </c>
      <c r="I123" s="178">
        <v>0</v>
      </c>
      <c r="J123" s="179">
        <v>0</v>
      </c>
      <c r="K123" s="180"/>
      <c r="L123" s="125"/>
    </row>
    <row r="124" spans="2:12" ht="13.35" customHeight="1" x14ac:dyDescent="0.3">
      <c r="B124" s="176" t="s">
        <v>104</v>
      </c>
      <c r="C124" s="177" t="s">
        <v>105</v>
      </c>
      <c r="D124" s="178">
        <v>34</v>
      </c>
      <c r="E124" s="178">
        <v>39.75</v>
      </c>
      <c r="F124" s="178">
        <v>20.75</v>
      </c>
      <c r="G124" s="133">
        <f t="shared" ref="G124:G128" si="16">SUM(D124:F124)</f>
        <v>94.5</v>
      </c>
      <c r="H124" s="178">
        <v>27.51</v>
      </c>
      <c r="I124" s="133">
        <f t="shared" ref="I124" si="17">H124/E124*1000</f>
        <v>692.07547169811323</v>
      </c>
      <c r="J124" s="181">
        <v>457</v>
      </c>
      <c r="K124" s="180"/>
      <c r="L124" s="125"/>
    </row>
    <row r="125" spans="2:12" ht="13.35" customHeight="1" x14ac:dyDescent="0.3">
      <c r="B125" s="176" t="s">
        <v>106</v>
      </c>
      <c r="C125" s="177" t="s">
        <v>107</v>
      </c>
      <c r="D125" s="178">
        <v>2</v>
      </c>
      <c r="E125" s="178">
        <v>0</v>
      </c>
      <c r="F125" s="178">
        <v>0</v>
      </c>
      <c r="G125" s="133">
        <f t="shared" si="16"/>
        <v>2</v>
      </c>
      <c r="H125" s="178">
        <v>0</v>
      </c>
      <c r="I125" s="178">
        <v>0</v>
      </c>
      <c r="J125" s="181">
        <v>24</v>
      </c>
      <c r="K125" s="180"/>
      <c r="L125" s="125"/>
    </row>
    <row r="126" spans="2:12" ht="14.25" customHeight="1" x14ac:dyDescent="0.3">
      <c r="B126" s="176" t="s">
        <v>108</v>
      </c>
      <c r="C126" s="177" t="s">
        <v>109</v>
      </c>
      <c r="D126" s="178">
        <v>0</v>
      </c>
      <c r="E126" s="178">
        <v>3.63</v>
      </c>
      <c r="F126" s="178">
        <v>0</v>
      </c>
      <c r="G126" s="133">
        <f t="shared" si="16"/>
        <v>3.63</v>
      </c>
      <c r="H126" s="178">
        <v>7.0000000000000007E-2</v>
      </c>
      <c r="I126" s="133">
        <f t="shared" ref="I126" si="18">H126/E126*1000</f>
        <v>19.283746556473833</v>
      </c>
      <c r="J126" s="179">
        <v>67</v>
      </c>
      <c r="K126" s="180"/>
      <c r="L126" s="125"/>
    </row>
    <row r="127" spans="2:12" x14ac:dyDescent="0.3">
      <c r="B127" s="176" t="s">
        <v>110</v>
      </c>
      <c r="C127" s="177" t="s">
        <v>111</v>
      </c>
      <c r="D127" s="178">
        <v>0</v>
      </c>
      <c r="E127" s="178">
        <v>0</v>
      </c>
      <c r="F127" s="178">
        <v>0</v>
      </c>
      <c r="G127" s="133">
        <f t="shared" si="16"/>
        <v>0</v>
      </c>
      <c r="H127" s="178">
        <v>0</v>
      </c>
      <c r="I127" s="178">
        <v>0</v>
      </c>
      <c r="J127" s="179">
        <v>0</v>
      </c>
      <c r="K127" s="180"/>
      <c r="L127" s="125"/>
    </row>
    <row r="128" spans="2:12" ht="13.35" customHeight="1" x14ac:dyDescent="0.3">
      <c r="B128" s="176" t="s">
        <v>112</v>
      </c>
      <c r="C128" s="177" t="s">
        <v>113</v>
      </c>
      <c r="D128" s="178">
        <v>5</v>
      </c>
      <c r="E128" s="178">
        <v>0</v>
      </c>
      <c r="F128" s="178">
        <v>0</v>
      </c>
      <c r="G128" s="133">
        <f t="shared" si="16"/>
        <v>5</v>
      </c>
      <c r="H128" s="178">
        <v>0</v>
      </c>
      <c r="I128" s="178">
        <v>0</v>
      </c>
      <c r="J128" s="179">
        <v>25</v>
      </c>
      <c r="K128" s="180"/>
      <c r="L128" s="125"/>
    </row>
    <row r="129" spans="2:12" ht="13.35" customHeight="1" x14ac:dyDescent="0.3">
      <c r="B129" s="182" t="s">
        <v>21</v>
      </c>
      <c r="C129" s="183" t="s">
        <v>114</v>
      </c>
      <c r="D129" s="184">
        <v>0</v>
      </c>
      <c r="E129" s="184">
        <v>0</v>
      </c>
      <c r="F129" s="184">
        <v>0</v>
      </c>
      <c r="G129" s="184">
        <f>SUM(D129:F129)</f>
        <v>0</v>
      </c>
      <c r="H129" s="184">
        <v>0</v>
      </c>
      <c r="I129" s="184">
        <v>0</v>
      </c>
      <c r="J129" s="185">
        <v>0</v>
      </c>
      <c r="K129" s="186"/>
      <c r="L129" s="125"/>
    </row>
    <row r="130" spans="2:12" ht="13.35" customHeight="1" x14ac:dyDescent="0.3">
      <c r="B130" s="187"/>
      <c r="C130" s="188" t="s">
        <v>9</v>
      </c>
      <c r="D130" s="189">
        <f>SUM(D120:D129)</f>
        <v>77.5</v>
      </c>
      <c r="E130" s="189">
        <f>SUM(E120:E129)</f>
        <v>95.88</v>
      </c>
      <c r="F130" s="189">
        <f>SUM(F120:F129)</f>
        <v>120.69</v>
      </c>
      <c r="G130" s="189">
        <f>SUM(D130:F130)</f>
        <v>294.07</v>
      </c>
      <c r="H130" s="189">
        <f>SUM(H120:H129)</f>
        <v>34.14</v>
      </c>
      <c r="I130" s="189">
        <f>H130/E130*1000</f>
        <v>356.07008760951192</v>
      </c>
      <c r="J130" s="190">
        <f>SUM(J120:J129)</f>
        <v>987</v>
      </c>
      <c r="K130" s="186"/>
      <c r="L130" s="125"/>
    </row>
    <row r="131" spans="2:12" ht="13.35" customHeight="1" x14ac:dyDescent="0.3">
      <c r="B131" s="162"/>
      <c r="C131" s="191"/>
      <c r="D131" s="170"/>
      <c r="E131" s="170"/>
      <c r="F131" s="170"/>
      <c r="G131" s="170"/>
      <c r="H131" s="170"/>
      <c r="I131" s="170"/>
      <c r="J131" s="192"/>
      <c r="K131" s="166"/>
      <c r="L131" s="125"/>
    </row>
    <row r="132" spans="2:12" ht="13.35" customHeight="1" x14ac:dyDescent="0.3">
      <c r="B132" s="29"/>
      <c r="C132" s="11"/>
      <c r="D132" s="160"/>
      <c r="E132" s="160"/>
      <c r="F132" s="160"/>
      <c r="G132" s="160"/>
      <c r="H132" s="160"/>
      <c r="I132" s="160"/>
      <c r="J132" s="161"/>
      <c r="K132" s="125"/>
      <c r="L132" s="125"/>
    </row>
    <row r="133" spans="2:12" ht="13.35" customHeight="1" x14ac:dyDescent="0.3">
      <c r="B133" s="29"/>
      <c r="C133" s="11"/>
      <c r="D133" s="123"/>
      <c r="E133" s="123"/>
      <c r="F133" s="123"/>
      <c r="G133" s="123"/>
      <c r="H133" s="123"/>
      <c r="I133" s="123"/>
      <c r="J133" s="124"/>
      <c r="K133" s="125"/>
      <c r="L133" s="125"/>
    </row>
    <row r="134" spans="2:12" ht="13.35" customHeight="1" x14ac:dyDescent="0.3">
      <c r="B134" s="470" t="s">
        <v>1</v>
      </c>
      <c r="C134" s="470" t="s">
        <v>2</v>
      </c>
      <c r="D134" s="474" t="s">
        <v>3</v>
      </c>
      <c r="E134" s="474"/>
      <c r="F134" s="474"/>
      <c r="G134" s="474"/>
      <c r="H134" s="475" t="s">
        <v>4</v>
      </c>
      <c r="I134" s="475" t="s">
        <v>59</v>
      </c>
      <c r="J134" s="470" t="s">
        <v>5</v>
      </c>
      <c r="K134" s="470" t="s">
        <v>60</v>
      </c>
      <c r="L134" s="81"/>
    </row>
    <row r="135" spans="2:12" ht="27" customHeight="1" x14ac:dyDescent="0.3">
      <c r="B135" s="471"/>
      <c r="C135" s="471"/>
      <c r="D135" s="154" t="s">
        <v>6</v>
      </c>
      <c r="E135" s="154" t="s">
        <v>7</v>
      </c>
      <c r="F135" s="154" t="s">
        <v>8</v>
      </c>
      <c r="G135" s="154" t="s">
        <v>9</v>
      </c>
      <c r="H135" s="476"/>
      <c r="I135" s="476"/>
      <c r="J135" s="414"/>
      <c r="K135" s="414"/>
      <c r="L135" s="81"/>
    </row>
    <row r="136" spans="2:12" ht="13.35" customHeight="1" x14ac:dyDescent="0.3">
      <c r="B136" s="101" t="s">
        <v>108</v>
      </c>
      <c r="C136" s="102" t="s">
        <v>128</v>
      </c>
      <c r="D136" s="155"/>
      <c r="E136" s="155"/>
      <c r="F136" s="155"/>
      <c r="G136" s="155"/>
      <c r="H136" s="155"/>
      <c r="I136" s="155"/>
      <c r="J136" s="156"/>
      <c r="K136" s="157"/>
      <c r="L136" s="125"/>
    </row>
    <row r="137" spans="2:12" ht="13.35" customHeight="1" x14ac:dyDescent="0.3">
      <c r="B137" s="130" t="s">
        <v>53</v>
      </c>
      <c r="C137" s="131" t="s">
        <v>99</v>
      </c>
      <c r="D137" s="132">
        <v>0</v>
      </c>
      <c r="E137" s="132">
        <v>0</v>
      </c>
      <c r="F137" s="132">
        <v>0</v>
      </c>
      <c r="G137" s="133">
        <f t="shared" ref="G137:G145" si="19">SUM(D137:F137)</f>
        <v>0</v>
      </c>
      <c r="H137" s="132">
        <v>0</v>
      </c>
      <c r="I137" s="132">
        <v>0</v>
      </c>
      <c r="J137" s="132">
        <v>0</v>
      </c>
      <c r="K137" s="135" t="s">
        <v>116</v>
      </c>
      <c r="L137" s="129"/>
    </row>
    <row r="138" spans="2:12" ht="13.35" customHeight="1" x14ac:dyDescent="0.3">
      <c r="B138" s="136" t="s">
        <v>55</v>
      </c>
      <c r="C138" s="25" t="s">
        <v>100</v>
      </c>
      <c r="D138" s="133">
        <v>1071.5899999999999</v>
      </c>
      <c r="E138" s="133">
        <v>2909.92</v>
      </c>
      <c r="F138" s="133">
        <v>522.07000000000005</v>
      </c>
      <c r="G138" s="133">
        <f t="shared" si="19"/>
        <v>4503.58</v>
      </c>
      <c r="H138" s="133">
        <v>1745.14</v>
      </c>
      <c r="I138" s="133">
        <f t="shared" ref="I138:I145" si="20">H138/E138*1000</f>
        <v>599.72095452795963</v>
      </c>
      <c r="J138" s="139">
        <v>4600</v>
      </c>
      <c r="K138" s="138" t="s">
        <v>121</v>
      </c>
      <c r="L138" s="129"/>
    </row>
    <row r="139" spans="2:12" ht="13.35" customHeight="1" x14ac:dyDescent="0.3">
      <c r="B139" s="136" t="s">
        <v>57</v>
      </c>
      <c r="C139" s="25" t="s">
        <v>101</v>
      </c>
      <c r="D139" s="133">
        <v>91.17</v>
      </c>
      <c r="E139" s="133">
        <v>417.7</v>
      </c>
      <c r="F139" s="133">
        <v>29.45</v>
      </c>
      <c r="G139" s="133">
        <f t="shared" si="19"/>
        <v>538.32000000000005</v>
      </c>
      <c r="H139" s="133">
        <v>188.79</v>
      </c>
      <c r="I139" s="133">
        <f t="shared" si="20"/>
        <v>451.9751017476658</v>
      </c>
      <c r="J139" s="137">
        <v>1043</v>
      </c>
      <c r="K139" s="138"/>
      <c r="L139" s="125"/>
    </row>
    <row r="140" spans="2:12" ht="13.35" customHeight="1" x14ac:dyDescent="0.3">
      <c r="B140" s="136" t="s">
        <v>102</v>
      </c>
      <c r="C140" s="25" t="s">
        <v>103</v>
      </c>
      <c r="D140" s="133">
        <v>41.24</v>
      </c>
      <c r="E140" s="133">
        <v>347.64</v>
      </c>
      <c r="F140" s="133">
        <v>62.9</v>
      </c>
      <c r="G140" s="133">
        <f t="shared" si="19"/>
        <v>451.78</v>
      </c>
      <c r="H140" s="133">
        <v>41.62</v>
      </c>
      <c r="I140" s="133">
        <f>H140/E140*1000</f>
        <v>119.72155102980093</v>
      </c>
      <c r="J140" s="139">
        <v>266</v>
      </c>
      <c r="K140" s="138"/>
      <c r="L140" s="125"/>
    </row>
    <row r="141" spans="2:12" ht="13.35" customHeight="1" x14ac:dyDescent="0.3">
      <c r="B141" s="136" t="s">
        <v>104</v>
      </c>
      <c r="C141" s="25" t="s">
        <v>105</v>
      </c>
      <c r="D141" s="133">
        <v>687.61</v>
      </c>
      <c r="E141" s="133">
        <v>920</v>
      </c>
      <c r="F141" s="133">
        <v>332.13</v>
      </c>
      <c r="G141" s="133">
        <f t="shared" si="19"/>
        <v>1939.7400000000002</v>
      </c>
      <c r="H141" s="133">
        <v>558.6</v>
      </c>
      <c r="I141" s="133">
        <f t="shared" si="20"/>
        <v>607.17391304347825</v>
      </c>
      <c r="J141" s="139">
        <v>1751</v>
      </c>
      <c r="K141" s="138"/>
      <c r="L141" s="125"/>
    </row>
    <row r="142" spans="2:12" ht="13.35" customHeight="1" x14ac:dyDescent="0.3">
      <c r="B142" s="136" t="s">
        <v>106</v>
      </c>
      <c r="C142" s="25" t="s">
        <v>107</v>
      </c>
      <c r="D142" s="133">
        <v>0</v>
      </c>
      <c r="E142" s="133">
        <v>26</v>
      </c>
      <c r="F142" s="133">
        <v>73</v>
      </c>
      <c r="G142" s="133">
        <f t="shared" si="19"/>
        <v>99</v>
      </c>
      <c r="H142" s="133">
        <v>3.75</v>
      </c>
      <c r="I142" s="133">
        <f t="shared" si="20"/>
        <v>144.23076923076923</v>
      </c>
      <c r="J142" s="139">
        <v>245</v>
      </c>
      <c r="K142" s="138"/>
      <c r="L142" s="125"/>
    </row>
    <row r="143" spans="2:12" ht="13.35" customHeight="1" x14ac:dyDescent="0.3">
      <c r="B143" s="136" t="s">
        <v>108</v>
      </c>
      <c r="C143" s="25" t="s">
        <v>109</v>
      </c>
      <c r="D143" s="133">
        <v>68.63</v>
      </c>
      <c r="E143" s="133">
        <v>2</v>
      </c>
      <c r="F143" s="133">
        <v>13.13</v>
      </c>
      <c r="G143" s="133">
        <f t="shared" si="19"/>
        <v>83.759999999999991</v>
      </c>
      <c r="H143" s="133">
        <v>0.3</v>
      </c>
      <c r="I143" s="133">
        <f t="shared" si="20"/>
        <v>150</v>
      </c>
      <c r="J143" s="137">
        <v>49</v>
      </c>
      <c r="K143" s="138"/>
      <c r="L143" s="125"/>
    </row>
    <row r="144" spans="2:12" ht="13.35" customHeight="1" x14ac:dyDescent="0.3">
      <c r="B144" s="136" t="s">
        <v>110</v>
      </c>
      <c r="C144" s="25" t="s">
        <v>111</v>
      </c>
      <c r="D144" s="133">
        <v>45</v>
      </c>
      <c r="E144" s="133">
        <v>85.1</v>
      </c>
      <c r="F144" s="133">
        <v>32.35</v>
      </c>
      <c r="G144" s="133">
        <f t="shared" si="19"/>
        <v>162.44999999999999</v>
      </c>
      <c r="H144" s="133">
        <v>22.46</v>
      </c>
      <c r="I144" s="133">
        <f t="shared" si="20"/>
        <v>263.92479435957699</v>
      </c>
      <c r="J144" s="139">
        <v>300</v>
      </c>
      <c r="K144" s="138"/>
      <c r="L144" s="125"/>
    </row>
    <row r="145" spans="2:15" ht="13.35" customHeight="1" x14ac:dyDescent="0.3">
      <c r="B145" s="136" t="s">
        <v>112</v>
      </c>
      <c r="C145" s="25" t="s">
        <v>113</v>
      </c>
      <c r="D145" s="133">
        <v>0</v>
      </c>
      <c r="E145" s="133">
        <v>25</v>
      </c>
      <c r="F145" s="133">
        <v>125.15</v>
      </c>
      <c r="G145" s="133">
        <f t="shared" si="19"/>
        <v>150.15</v>
      </c>
      <c r="H145" s="133">
        <v>5.4</v>
      </c>
      <c r="I145" s="133">
        <f t="shared" si="20"/>
        <v>216.00000000000003</v>
      </c>
      <c r="J145" s="139">
        <v>246</v>
      </c>
      <c r="K145" s="138"/>
      <c r="L145" s="125"/>
    </row>
    <row r="146" spans="2:15" ht="13.35" customHeight="1" x14ac:dyDescent="0.3">
      <c r="B146" s="140" t="s">
        <v>21</v>
      </c>
      <c r="C146" s="141" t="s">
        <v>114</v>
      </c>
      <c r="D146" s="142">
        <v>0</v>
      </c>
      <c r="E146" s="142">
        <v>0</v>
      </c>
      <c r="F146" s="142">
        <v>0</v>
      </c>
      <c r="G146" s="142">
        <f>SUM(D146:F146)</f>
        <v>0</v>
      </c>
      <c r="H146" s="142">
        <v>0</v>
      </c>
      <c r="I146" s="142">
        <v>0</v>
      </c>
      <c r="J146" s="143">
        <v>0</v>
      </c>
      <c r="K146" s="144"/>
      <c r="L146" s="125"/>
    </row>
    <row r="147" spans="2:15" ht="13.35" customHeight="1" x14ac:dyDescent="0.3">
      <c r="B147" s="90"/>
      <c r="C147" s="91" t="s">
        <v>9</v>
      </c>
      <c r="D147" s="146">
        <f>SUM(D137:D146)</f>
        <v>2005.2400000000002</v>
      </c>
      <c r="E147" s="146">
        <f>SUM(E137:E146)</f>
        <v>4733.3600000000006</v>
      </c>
      <c r="F147" s="146">
        <f>SUM(F137:F146)</f>
        <v>1190.18</v>
      </c>
      <c r="G147" s="146">
        <f>SUM(D147:F147)</f>
        <v>7928.7800000000007</v>
      </c>
      <c r="H147" s="146">
        <f>SUM(H137:H146)</f>
        <v>2566.0600000000004</v>
      </c>
      <c r="I147" s="146">
        <f>H147/E147*1000</f>
        <v>542.12229790254707</v>
      </c>
      <c r="J147" s="147">
        <f>SUM(J137:J146)</f>
        <v>8500</v>
      </c>
      <c r="K147" s="148"/>
      <c r="L147" s="125"/>
    </row>
    <row r="148" spans="2:15" ht="13.35" customHeight="1" x14ac:dyDescent="0.3">
      <c r="B148" s="106"/>
      <c r="C148" s="193"/>
      <c r="D148" s="194"/>
      <c r="E148" s="194"/>
      <c r="F148" s="194"/>
      <c r="G148" s="194"/>
      <c r="H148" s="194"/>
      <c r="I148" s="194"/>
      <c r="J148" s="195"/>
      <c r="K148" s="196"/>
      <c r="L148" s="125"/>
    </row>
    <row r="149" spans="2:15" ht="13.35" customHeight="1" x14ac:dyDescent="0.3">
      <c r="B149" s="29"/>
      <c r="C149" s="30"/>
      <c r="D149" s="123"/>
      <c r="E149" s="123"/>
      <c r="F149" s="123"/>
      <c r="G149" s="123"/>
      <c r="H149" s="123"/>
      <c r="I149" s="123"/>
      <c r="J149" s="124"/>
      <c r="K149" s="125"/>
      <c r="L149" s="125"/>
    </row>
    <row r="150" spans="2:15" ht="13.35" customHeight="1" x14ac:dyDescent="0.3">
      <c r="B150" s="29"/>
      <c r="C150" s="30"/>
      <c r="D150" s="123"/>
      <c r="E150" s="123"/>
      <c r="F150" s="123"/>
      <c r="G150" s="123"/>
      <c r="H150" s="123"/>
      <c r="I150" s="123"/>
      <c r="J150" s="124"/>
      <c r="K150" s="125"/>
      <c r="L150" s="125"/>
    </row>
    <row r="151" spans="2:15" ht="15" customHeight="1" x14ac:dyDescent="0.3">
      <c r="B151" s="470" t="s">
        <v>1</v>
      </c>
      <c r="C151" s="470" t="s">
        <v>2</v>
      </c>
      <c r="D151" s="474" t="s">
        <v>3</v>
      </c>
      <c r="E151" s="474"/>
      <c r="F151" s="474"/>
      <c r="G151" s="474"/>
      <c r="H151" s="475" t="s">
        <v>4</v>
      </c>
      <c r="I151" s="475" t="s">
        <v>59</v>
      </c>
      <c r="J151" s="470" t="s">
        <v>5</v>
      </c>
      <c r="K151" s="470" t="s">
        <v>60</v>
      </c>
      <c r="L151" s="81"/>
    </row>
    <row r="152" spans="2:15" ht="29.25" customHeight="1" x14ac:dyDescent="0.3">
      <c r="B152" s="471"/>
      <c r="C152" s="471"/>
      <c r="D152" s="154" t="s">
        <v>6</v>
      </c>
      <c r="E152" s="154" t="s">
        <v>7</v>
      </c>
      <c r="F152" s="154" t="s">
        <v>8</v>
      </c>
      <c r="G152" s="154" t="s">
        <v>9</v>
      </c>
      <c r="H152" s="476"/>
      <c r="I152" s="476"/>
      <c r="J152" s="414"/>
      <c r="K152" s="414"/>
      <c r="L152" s="81"/>
    </row>
    <row r="153" spans="2:15" s="127" customFormat="1" ht="13.35" customHeight="1" x14ac:dyDescent="0.3">
      <c r="B153" s="227" t="s">
        <v>110</v>
      </c>
      <c r="C153" s="228" t="s">
        <v>129</v>
      </c>
      <c r="D153" s="229"/>
      <c r="E153" s="229"/>
      <c r="F153" s="229"/>
      <c r="G153" s="229"/>
      <c r="H153" s="229"/>
      <c r="I153" s="229"/>
      <c r="J153" s="230"/>
      <c r="K153" s="231"/>
      <c r="L153" s="232"/>
    </row>
    <row r="154" spans="2:15" ht="13.35" customHeight="1" x14ac:dyDescent="0.3">
      <c r="B154" s="130" t="s">
        <v>53</v>
      </c>
      <c r="C154" s="131" t="s">
        <v>99</v>
      </c>
      <c r="D154" s="132">
        <v>0.7</v>
      </c>
      <c r="E154" s="132">
        <v>2.36</v>
      </c>
      <c r="F154" s="132">
        <v>0</v>
      </c>
      <c r="G154" s="133">
        <f t="shared" ref="G154:G163" si="21">SUM(D154:F154)</f>
        <v>3.0599999999999996</v>
      </c>
      <c r="H154" s="133">
        <v>0.93</v>
      </c>
      <c r="I154" s="133">
        <f t="shared" ref="I154:I163" si="22">H154/E154*1000</f>
        <v>394.06779661016958</v>
      </c>
      <c r="J154" s="134">
        <v>12</v>
      </c>
      <c r="K154" s="135" t="s">
        <v>116</v>
      </c>
      <c r="L154" s="129"/>
      <c r="M154" s="1"/>
    </row>
    <row r="155" spans="2:15" ht="13.35" customHeight="1" x14ac:dyDescent="0.3">
      <c r="B155" s="136" t="s">
        <v>55</v>
      </c>
      <c r="C155" s="25" t="s">
        <v>100</v>
      </c>
      <c r="D155" s="133">
        <v>0</v>
      </c>
      <c r="E155" s="133">
        <v>27.45</v>
      </c>
      <c r="F155" s="133">
        <v>4.75</v>
      </c>
      <c r="G155" s="133">
        <f t="shared" si="21"/>
        <v>32.200000000000003</v>
      </c>
      <c r="H155" s="133">
        <v>5.24</v>
      </c>
      <c r="I155" s="133">
        <f t="shared" si="22"/>
        <v>190.89253187613843</v>
      </c>
      <c r="J155" s="159">
        <v>259</v>
      </c>
      <c r="K155" s="138" t="s">
        <v>121</v>
      </c>
      <c r="L155" s="129"/>
      <c r="O155" s="197"/>
    </row>
    <row r="156" spans="2:15" ht="13.35" customHeight="1" x14ac:dyDescent="0.3">
      <c r="B156" s="136" t="s">
        <v>57</v>
      </c>
      <c r="C156" s="25" t="s">
        <v>101</v>
      </c>
      <c r="D156" s="133">
        <v>5.14</v>
      </c>
      <c r="E156" s="133">
        <v>85.42</v>
      </c>
      <c r="F156" s="133">
        <v>25.78</v>
      </c>
      <c r="G156" s="133">
        <f t="shared" si="21"/>
        <v>116.34</v>
      </c>
      <c r="H156" s="133">
        <v>35.31</v>
      </c>
      <c r="I156" s="133">
        <f t="shared" si="22"/>
        <v>413.36923437134158</v>
      </c>
      <c r="J156" s="137">
        <v>594</v>
      </c>
      <c r="K156" s="138"/>
      <c r="L156" s="125"/>
    </row>
    <row r="157" spans="2:15" ht="13.35" customHeight="1" x14ac:dyDescent="0.3">
      <c r="B157" s="136" t="s">
        <v>102</v>
      </c>
      <c r="C157" s="25" t="s">
        <v>103</v>
      </c>
      <c r="D157" s="133">
        <v>6.33</v>
      </c>
      <c r="E157" s="133">
        <v>214.13</v>
      </c>
      <c r="F157" s="133">
        <v>75.05</v>
      </c>
      <c r="G157" s="133">
        <f t="shared" si="21"/>
        <v>295.51</v>
      </c>
      <c r="H157" s="133">
        <v>36.520000000000003</v>
      </c>
      <c r="I157" s="133">
        <f t="shared" si="22"/>
        <v>170.55060010274133</v>
      </c>
      <c r="J157" s="139">
        <v>862</v>
      </c>
      <c r="K157" s="138"/>
      <c r="L157" s="125"/>
    </row>
    <row r="158" spans="2:15" ht="13.35" customHeight="1" x14ac:dyDescent="0.3">
      <c r="B158" s="136" t="s">
        <v>104</v>
      </c>
      <c r="C158" s="25" t="s">
        <v>105</v>
      </c>
      <c r="D158" s="133">
        <v>41</v>
      </c>
      <c r="E158" s="133">
        <v>76.849999999999994</v>
      </c>
      <c r="F158" s="133">
        <v>27.75</v>
      </c>
      <c r="G158" s="133">
        <f t="shared" si="21"/>
        <v>145.6</v>
      </c>
      <c r="H158" s="133">
        <v>51.35</v>
      </c>
      <c r="I158" s="133">
        <f t="shared" si="22"/>
        <v>668.18477553676007</v>
      </c>
      <c r="J158" s="139">
        <v>512</v>
      </c>
      <c r="K158" s="138"/>
      <c r="L158" s="125"/>
    </row>
    <row r="159" spans="2:15" ht="13.35" customHeight="1" x14ac:dyDescent="0.3">
      <c r="B159" s="136" t="s">
        <v>106</v>
      </c>
      <c r="C159" s="25" t="s">
        <v>107</v>
      </c>
      <c r="D159" s="133">
        <v>3</v>
      </c>
      <c r="E159" s="133">
        <v>32</v>
      </c>
      <c r="F159" s="133">
        <v>0</v>
      </c>
      <c r="G159" s="133">
        <f t="shared" si="21"/>
        <v>35</v>
      </c>
      <c r="H159" s="133">
        <v>9.49</v>
      </c>
      <c r="I159" s="133">
        <f t="shared" si="22"/>
        <v>296.5625</v>
      </c>
      <c r="J159" s="139">
        <v>79</v>
      </c>
      <c r="K159" s="138"/>
      <c r="L159" s="125"/>
    </row>
    <row r="160" spans="2:15" ht="13.35" customHeight="1" x14ac:dyDescent="0.3">
      <c r="B160" s="136" t="s">
        <v>108</v>
      </c>
      <c r="C160" s="25" t="s">
        <v>109</v>
      </c>
      <c r="D160" s="133">
        <v>22.45</v>
      </c>
      <c r="E160" s="133">
        <v>53.85</v>
      </c>
      <c r="F160" s="133">
        <v>5</v>
      </c>
      <c r="G160" s="133">
        <f t="shared" si="21"/>
        <v>81.3</v>
      </c>
      <c r="H160" s="133">
        <v>27.67</v>
      </c>
      <c r="I160" s="133">
        <f t="shared" si="22"/>
        <v>513.83472609099351</v>
      </c>
      <c r="J160" s="139">
        <v>165</v>
      </c>
      <c r="K160" s="138"/>
      <c r="L160" s="125"/>
    </row>
    <row r="161" spans="2:12" ht="13.35" customHeight="1" x14ac:dyDescent="0.3">
      <c r="B161" s="136" t="s">
        <v>110</v>
      </c>
      <c r="C161" s="25" t="s">
        <v>111</v>
      </c>
      <c r="D161" s="133">
        <v>2.65</v>
      </c>
      <c r="E161" s="133">
        <v>20.63</v>
      </c>
      <c r="F161" s="133">
        <v>0.84</v>
      </c>
      <c r="G161" s="133">
        <f t="shared" si="21"/>
        <v>24.119999999999997</v>
      </c>
      <c r="H161" s="133">
        <v>5.9</v>
      </c>
      <c r="I161" s="133">
        <f t="shared" si="22"/>
        <v>285.99127484246247</v>
      </c>
      <c r="J161" s="139">
        <v>396</v>
      </c>
      <c r="K161" s="138"/>
      <c r="L161" s="125"/>
    </row>
    <row r="162" spans="2:12" ht="13.35" customHeight="1" x14ac:dyDescent="0.3">
      <c r="B162" s="136" t="s">
        <v>112</v>
      </c>
      <c r="C162" s="25" t="s">
        <v>113</v>
      </c>
      <c r="D162" s="133">
        <v>0</v>
      </c>
      <c r="E162" s="133">
        <v>7</v>
      </c>
      <c r="F162" s="133">
        <v>13</v>
      </c>
      <c r="G162" s="133">
        <f t="shared" si="21"/>
        <v>20</v>
      </c>
      <c r="H162" s="133">
        <v>4</v>
      </c>
      <c r="I162" s="133">
        <f t="shared" si="22"/>
        <v>571.42857142857144</v>
      </c>
      <c r="J162" s="139">
        <v>17</v>
      </c>
      <c r="K162" s="138"/>
      <c r="L162" s="125"/>
    </row>
    <row r="163" spans="2:12" ht="13.35" customHeight="1" x14ac:dyDescent="0.3">
      <c r="B163" s="140" t="s">
        <v>21</v>
      </c>
      <c r="C163" s="141" t="s">
        <v>114</v>
      </c>
      <c r="D163" s="142">
        <v>20.399999999999999</v>
      </c>
      <c r="E163" s="142">
        <v>9.85</v>
      </c>
      <c r="F163" s="142">
        <v>11.93</v>
      </c>
      <c r="G163" s="133">
        <f t="shared" si="21"/>
        <v>42.18</v>
      </c>
      <c r="H163" s="133">
        <v>12.81</v>
      </c>
      <c r="I163" s="133">
        <f t="shared" si="22"/>
        <v>1300.5076142131982</v>
      </c>
      <c r="J163" s="143">
        <v>58</v>
      </c>
      <c r="K163" s="144"/>
      <c r="L163" s="125"/>
    </row>
    <row r="164" spans="2:12" ht="13.35" customHeight="1" x14ac:dyDescent="0.3">
      <c r="B164" s="90"/>
      <c r="C164" s="91" t="s">
        <v>9</v>
      </c>
      <c r="D164" s="146">
        <f>SUM(D154:D163)</f>
        <v>101.67000000000002</v>
      </c>
      <c r="E164" s="146">
        <f>SUM(E154:E163)</f>
        <v>529.54000000000008</v>
      </c>
      <c r="F164" s="146">
        <f>SUM(F154:F163)</f>
        <v>164.1</v>
      </c>
      <c r="G164" s="146">
        <f>SUM(D164:F164)</f>
        <v>795.31000000000006</v>
      </c>
      <c r="H164" s="146">
        <f>SUM(H154:H163)</f>
        <v>189.22</v>
      </c>
      <c r="I164" s="146">
        <f>H164/E164*1000</f>
        <v>357.32900253049809</v>
      </c>
      <c r="J164" s="147">
        <f>SUM(J154:J163)</f>
        <v>2954</v>
      </c>
      <c r="K164" s="148"/>
      <c r="L164" s="125"/>
    </row>
    <row r="165" spans="2:12" ht="13.35" customHeight="1" x14ac:dyDescent="0.3">
      <c r="B165" s="106"/>
      <c r="C165" s="193"/>
      <c r="D165" s="194"/>
      <c r="E165" s="194"/>
      <c r="F165" s="194"/>
      <c r="G165" s="194"/>
      <c r="H165" s="194"/>
      <c r="I165" s="194"/>
      <c r="J165" s="195"/>
      <c r="K165" s="196"/>
      <c r="L165" s="125"/>
    </row>
    <row r="166" spans="2:12" ht="13.35" customHeight="1" x14ac:dyDescent="0.3">
      <c r="B166" s="29"/>
      <c r="C166" s="30"/>
      <c r="D166" s="123"/>
      <c r="E166" s="123"/>
      <c r="F166" s="123"/>
      <c r="G166" s="123"/>
      <c r="H166" s="123"/>
      <c r="I166" s="123"/>
      <c r="J166" s="124"/>
      <c r="K166" s="125"/>
      <c r="L166" s="125"/>
    </row>
    <row r="167" spans="2:12" ht="13.35" customHeight="1" x14ac:dyDescent="0.3">
      <c r="B167" s="29"/>
      <c r="C167" s="30"/>
      <c r="D167" s="123"/>
      <c r="E167" s="123"/>
      <c r="F167" s="123"/>
      <c r="G167" s="123"/>
      <c r="H167" s="123"/>
      <c r="I167" s="123"/>
      <c r="J167" s="124"/>
      <c r="K167" s="125"/>
      <c r="L167" s="125"/>
    </row>
    <row r="168" spans="2:12" ht="13.35" customHeight="1" x14ac:dyDescent="0.3">
      <c r="B168" s="29"/>
      <c r="C168" s="30"/>
      <c r="D168" s="123"/>
      <c r="E168" s="123"/>
      <c r="F168" s="123"/>
      <c r="G168" s="123"/>
      <c r="H168" s="123"/>
      <c r="I168" s="123"/>
      <c r="J168" s="124"/>
      <c r="K168" s="125"/>
      <c r="L168" s="125"/>
    </row>
    <row r="169" spans="2:12" ht="13.35" customHeight="1" x14ac:dyDescent="0.3">
      <c r="B169" s="29"/>
      <c r="C169" s="30"/>
      <c r="D169" s="123"/>
      <c r="E169" s="123"/>
      <c r="F169" s="123"/>
      <c r="G169" s="123"/>
      <c r="H169" s="123"/>
      <c r="I169" s="123"/>
      <c r="J169" s="124"/>
      <c r="K169" s="125"/>
      <c r="L169" s="125"/>
    </row>
    <row r="170" spans="2:12" ht="13.35" customHeight="1" x14ac:dyDescent="0.3">
      <c r="B170" s="29"/>
      <c r="C170" s="30"/>
      <c r="D170" s="123"/>
      <c r="E170" s="123"/>
      <c r="F170" s="123"/>
      <c r="G170" s="123"/>
      <c r="H170" s="123"/>
      <c r="I170" s="123"/>
      <c r="J170" s="124"/>
      <c r="K170" s="125"/>
      <c r="L170" s="125"/>
    </row>
    <row r="171" spans="2:12" ht="13.35" customHeight="1" x14ac:dyDescent="0.3">
      <c r="B171" s="29"/>
      <c r="C171" s="30"/>
      <c r="D171" s="123"/>
      <c r="E171" s="123"/>
      <c r="F171" s="123"/>
      <c r="G171" s="123"/>
      <c r="H171" s="123"/>
      <c r="I171" s="123"/>
      <c r="J171" s="124"/>
      <c r="K171" s="125"/>
      <c r="L171" s="125"/>
    </row>
    <row r="172" spans="2:12" ht="13.35" customHeight="1" x14ac:dyDescent="0.3">
      <c r="B172" s="29"/>
      <c r="C172" s="30"/>
      <c r="D172" s="123"/>
      <c r="E172" s="123"/>
      <c r="F172" s="123"/>
      <c r="G172" s="123"/>
      <c r="H172" s="123"/>
      <c r="I172" s="123"/>
      <c r="J172" s="124"/>
      <c r="K172" s="125"/>
      <c r="L172" s="125"/>
    </row>
    <row r="173" spans="2:12" ht="13.35" customHeight="1" x14ac:dyDescent="0.3">
      <c r="B173" s="29"/>
      <c r="C173" s="30"/>
      <c r="D173" s="123"/>
      <c r="E173" s="123"/>
      <c r="F173" s="123"/>
      <c r="G173" s="123"/>
      <c r="H173" s="123"/>
      <c r="I173" s="123"/>
      <c r="J173" s="124"/>
      <c r="K173" s="125"/>
      <c r="L173" s="125"/>
    </row>
    <row r="174" spans="2:12" ht="13.35" customHeight="1" x14ac:dyDescent="0.3">
      <c r="B174" s="29"/>
      <c r="C174" s="30"/>
      <c r="D174" s="123"/>
      <c r="E174" s="123"/>
      <c r="F174" s="123"/>
      <c r="G174" s="123"/>
      <c r="H174" s="123"/>
      <c r="I174" s="123"/>
      <c r="J174" s="124"/>
      <c r="K174" s="125"/>
      <c r="L174" s="125"/>
    </row>
    <row r="175" spans="2:12" ht="13.35" customHeight="1" x14ac:dyDescent="0.3">
      <c r="B175" s="470" t="s">
        <v>1</v>
      </c>
      <c r="C175" s="470" t="s">
        <v>2</v>
      </c>
      <c r="D175" s="474" t="s">
        <v>3</v>
      </c>
      <c r="E175" s="474"/>
      <c r="F175" s="474"/>
      <c r="G175" s="474"/>
      <c r="H175" s="475" t="s">
        <v>4</v>
      </c>
      <c r="I175" s="475" t="s">
        <v>59</v>
      </c>
      <c r="J175" s="470" t="s">
        <v>5</v>
      </c>
      <c r="K175" s="470" t="s">
        <v>60</v>
      </c>
      <c r="L175" s="81"/>
    </row>
    <row r="176" spans="2:12" ht="27" customHeight="1" x14ac:dyDescent="0.3">
      <c r="B176" s="471"/>
      <c r="C176" s="471"/>
      <c r="D176" s="154" t="s">
        <v>6</v>
      </c>
      <c r="E176" s="154" t="s">
        <v>7</v>
      </c>
      <c r="F176" s="154" t="s">
        <v>8</v>
      </c>
      <c r="G176" s="154" t="s">
        <v>9</v>
      </c>
      <c r="H176" s="476"/>
      <c r="I176" s="476"/>
      <c r="J176" s="414"/>
      <c r="K176" s="414"/>
      <c r="L176" s="81"/>
    </row>
    <row r="177" spans="2:12" ht="20.25" customHeight="1" x14ac:dyDescent="0.3">
      <c r="B177" s="101" t="s">
        <v>112</v>
      </c>
      <c r="C177" s="102" t="s">
        <v>130</v>
      </c>
      <c r="D177" s="155"/>
      <c r="E177" s="155"/>
      <c r="F177" s="155"/>
      <c r="G177" s="155"/>
      <c r="H177" s="155"/>
      <c r="I177" s="155"/>
      <c r="J177" s="156"/>
      <c r="K177" s="157"/>
      <c r="L177" s="125"/>
    </row>
    <row r="178" spans="2:12" ht="13.35" customHeight="1" x14ac:dyDescent="0.3">
      <c r="B178" s="130" t="s">
        <v>53</v>
      </c>
      <c r="C178" s="131" t="s">
        <v>99</v>
      </c>
      <c r="D178" s="132">
        <v>1.35</v>
      </c>
      <c r="E178" s="132">
        <v>1.39</v>
      </c>
      <c r="F178" s="132">
        <v>0</v>
      </c>
      <c r="G178" s="133">
        <f t="shared" ref="G178:G187" si="23">SUM(D178:F178)</f>
        <v>2.74</v>
      </c>
      <c r="H178" s="133">
        <v>4.38</v>
      </c>
      <c r="I178" s="133">
        <f t="shared" ref="I178:I187" si="24">H178/E178*1000</f>
        <v>3151.0791366906474</v>
      </c>
      <c r="J178" s="134">
        <v>63</v>
      </c>
      <c r="K178" s="135" t="s">
        <v>41</v>
      </c>
      <c r="L178" s="129"/>
    </row>
    <row r="179" spans="2:12" ht="13.35" customHeight="1" x14ac:dyDescent="0.3">
      <c r="B179" s="136" t="s">
        <v>55</v>
      </c>
      <c r="C179" s="25" t="s">
        <v>100</v>
      </c>
      <c r="D179" s="133">
        <v>0</v>
      </c>
      <c r="E179" s="133">
        <v>9.6199999999999992</v>
      </c>
      <c r="F179" s="133">
        <v>0</v>
      </c>
      <c r="G179" s="133">
        <f t="shared" si="23"/>
        <v>9.6199999999999992</v>
      </c>
      <c r="H179" s="133">
        <v>4.8499999999999996</v>
      </c>
      <c r="I179" s="133">
        <f t="shared" si="24"/>
        <v>504.15800415800413</v>
      </c>
      <c r="J179" s="137">
        <v>117</v>
      </c>
      <c r="K179" s="138" t="s">
        <v>131</v>
      </c>
      <c r="L179" s="129"/>
    </row>
    <row r="180" spans="2:12" ht="13.35" customHeight="1" x14ac:dyDescent="0.3">
      <c r="B180" s="136" t="s">
        <v>57</v>
      </c>
      <c r="C180" s="25" t="s">
        <v>101</v>
      </c>
      <c r="D180" s="133">
        <v>0</v>
      </c>
      <c r="E180" s="133">
        <v>6.11</v>
      </c>
      <c r="F180" s="133">
        <v>21.62</v>
      </c>
      <c r="G180" s="133">
        <f t="shared" si="23"/>
        <v>27.73</v>
      </c>
      <c r="H180" s="133">
        <v>15.04</v>
      </c>
      <c r="I180" s="133">
        <f t="shared" si="24"/>
        <v>2461.5384615384614</v>
      </c>
      <c r="J180" s="137">
        <v>317</v>
      </c>
      <c r="K180" s="138"/>
      <c r="L180" s="125"/>
    </row>
    <row r="181" spans="2:12" ht="13.35" customHeight="1" x14ac:dyDescent="0.3">
      <c r="B181" s="136" t="s">
        <v>102</v>
      </c>
      <c r="C181" s="25" t="s">
        <v>103</v>
      </c>
      <c r="D181" s="133">
        <v>9.32</v>
      </c>
      <c r="E181" s="133">
        <v>22.31</v>
      </c>
      <c r="F181" s="133">
        <v>36.08</v>
      </c>
      <c r="G181" s="133">
        <f t="shared" si="23"/>
        <v>67.709999999999994</v>
      </c>
      <c r="H181" s="133">
        <v>17.559999999999999</v>
      </c>
      <c r="I181" s="133">
        <f t="shared" si="24"/>
        <v>787.09099058718061</v>
      </c>
      <c r="J181" s="139">
        <v>182</v>
      </c>
      <c r="K181" s="138"/>
      <c r="L181" s="125"/>
    </row>
    <row r="182" spans="2:12" ht="13.35" customHeight="1" x14ac:dyDescent="0.3">
      <c r="B182" s="136" t="s">
        <v>104</v>
      </c>
      <c r="C182" s="25" t="s">
        <v>105</v>
      </c>
      <c r="D182" s="133">
        <v>50.25</v>
      </c>
      <c r="E182" s="133">
        <v>67</v>
      </c>
      <c r="F182" s="133">
        <v>32.549999999999997</v>
      </c>
      <c r="G182" s="133">
        <f t="shared" si="23"/>
        <v>149.80000000000001</v>
      </c>
      <c r="H182" s="133">
        <v>2.87</v>
      </c>
      <c r="I182" s="133">
        <f t="shared" si="24"/>
        <v>42.835820895522389</v>
      </c>
      <c r="J182" s="139">
        <v>690</v>
      </c>
      <c r="K182" s="138"/>
      <c r="L182" s="125"/>
    </row>
    <row r="183" spans="2:12" ht="13.35" customHeight="1" x14ac:dyDescent="0.3">
      <c r="B183" s="136" t="s">
        <v>106</v>
      </c>
      <c r="C183" s="25" t="s">
        <v>107</v>
      </c>
      <c r="D183" s="133">
        <v>7</v>
      </c>
      <c r="E183" s="133">
        <v>109</v>
      </c>
      <c r="F183" s="133">
        <v>12</v>
      </c>
      <c r="G183" s="133">
        <f t="shared" si="23"/>
        <v>128</v>
      </c>
      <c r="H183" s="133">
        <v>89.21</v>
      </c>
      <c r="I183" s="133">
        <f t="shared" si="24"/>
        <v>818.44036697247702</v>
      </c>
      <c r="J183" s="139">
        <v>654</v>
      </c>
      <c r="K183" s="138"/>
      <c r="L183" s="125"/>
    </row>
    <row r="184" spans="2:12" ht="13.35" customHeight="1" x14ac:dyDescent="0.3">
      <c r="B184" s="136" t="s">
        <v>108</v>
      </c>
      <c r="C184" s="25" t="s">
        <v>109</v>
      </c>
      <c r="D184" s="133">
        <v>82.65</v>
      </c>
      <c r="E184" s="133">
        <v>519.39</v>
      </c>
      <c r="F184" s="133">
        <v>24.4</v>
      </c>
      <c r="G184" s="133">
        <f t="shared" si="23"/>
        <v>626.43999999999994</v>
      </c>
      <c r="H184" s="133">
        <v>417.16</v>
      </c>
      <c r="I184" s="133">
        <f t="shared" si="24"/>
        <v>803.17295288704065</v>
      </c>
      <c r="J184" s="139">
        <v>1447</v>
      </c>
      <c r="K184" s="138"/>
      <c r="L184" s="125"/>
    </row>
    <row r="185" spans="2:12" ht="13.35" customHeight="1" x14ac:dyDescent="0.3">
      <c r="B185" s="136" t="s">
        <v>110</v>
      </c>
      <c r="C185" s="25" t="s">
        <v>111</v>
      </c>
      <c r="D185" s="133">
        <v>5.55</v>
      </c>
      <c r="E185" s="133">
        <v>200.97</v>
      </c>
      <c r="F185" s="133">
        <v>50.47</v>
      </c>
      <c r="G185" s="133">
        <f t="shared" si="23"/>
        <v>256.99</v>
      </c>
      <c r="H185" s="133">
        <v>63.15</v>
      </c>
      <c r="I185" s="133">
        <f t="shared" si="24"/>
        <v>314.22600388117627</v>
      </c>
      <c r="J185" s="139">
        <v>700</v>
      </c>
      <c r="K185" s="138"/>
      <c r="L185" s="125"/>
    </row>
    <row r="186" spans="2:12" ht="13.35" customHeight="1" x14ac:dyDescent="0.3">
      <c r="B186" s="136" t="s">
        <v>112</v>
      </c>
      <c r="C186" s="25" t="s">
        <v>113</v>
      </c>
      <c r="D186" s="133">
        <v>0</v>
      </c>
      <c r="E186" s="133">
        <v>296.14999999999998</v>
      </c>
      <c r="F186" s="133">
        <v>462</v>
      </c>
      <c r="G186" s="133">
        <f t="shared" si="23"/>
        <v>758.15</v>
      </c>
      <c r="H186" s="133">
        <v>272.89</v>
      </c>
      <c r="I186" s="133">
        <f t="shared" si="24"/>
        <v>921.45872024312007</v>
      </c>
      <c r="J186" s="139">
        <v>1549</v>
      </c>
      <c r="K186" s="138"/>
      <c r="L186" s="125"/>
    </row>
    <row r="187" spans="2:12" ht="13.35" customHeight="1" x14ac:dyDescent="0.3">
      <c r="B187" s="140" t="s">
        <v>21</v>
      </c>
      <c r="C187" s="141" t="s">
        <v>114</v>
      </c>
      <c r="D187" s="142">
        <v>15.21</v>
      </c>
      <c r="E187" s="142">
        <v>44.93</v>
      </c>
      <c r="F187" s="142">
        <v>0</v>
      </c>
      <c r="G187" s="133">
        <f t="shared" si="23"/>
        <v>60.14</v>
      </c>
      <c r="H187" s="133">
        <v>58.71</v>
      </c>
      <c r="I187" s="133">
        <f t="shared" si="24"/>
        <v>1306.6993100378365</v>
      </c>
      <c r="J187" s="143">
        <v>198</v>
      </c>
      <c r="K187" s="144"/>
      <c r="L187" s="125"/>
    </row>
    <row r="188" spans="2:12" ht="13.35" customHeight="1" x14ac:dyDescent="0.3">
      <c r="B188" s="90"/>
      <c r="C188" s="91" t="s">
        <v>9</v>
      </c>
      <c r="D188" s="146">
        <f>SUM(D178:D187)</f>
        <v>171.33</v>
      </c>
      <c r="E188" s="146">
        <f>SUM(E178:E187)</f>
        <v>1276.8700000000001</v>
      </c>
      <c r="F188" s="146">
        <f>SUM(F178:F187)</f>
        <v>639.12</v>
      </c>
      <c r="G188" s="146">
        <f>SUM(G178:G187)</f>
        <v>2087.3199999999997</v>
      </c>
      <c r="H188" s="146">
        <f>SUM(H178:H187)</f>
        <v>945.82</v>
      </c>
      <c r="I188" s="146">
        <f>H188/E188*1000</f>
        <v>740.73319915104912</v>
      </c>
      <c r="J188" s="147">
        <f>SUM(J178:J187)</f>
        <v>5917</v>
      </c>
      <c r="K188" s="148"/>
      <c r="L188" s="125"/>
    </row>
    <row r="189" spans="2:12" ht="13.35" customHeight="1" x14ac:dyDescent="0.3">
      <c r="B189" s="106"/>
      <c r="C189" s="106"/>
      <c r="D189" s="194"/>
      <c r="E189" s="194"/>
      <c r="F189" s="194"/>
      <c r="G189" s="194"/>
      <c r="H189" s="194"/>
      <c r="I189" s="194"/>
      <c r="J189" s="195"/>
      <c r="K189" s="196"/>
      <c r="L189" s="125"/>
    </row>
    <row r="190" spans="2:12" ht="13.35" customHeight="1" x14ac:dyDescent="0.3">
      <c r="B190" s="29"/>
      <c r="C190" s="29"/>
      <c r="D190" s="123"/>
      <c r="E190" s="123"/>
      <c r="F190" s="123"/>
      <c r="G190" s="123"/>
      <c r="H190" s="123"/>
      <c r="I190" s="123"/>
      <c r="J190" s="124"/>
      <c r="K190" s="125"/>
      <c r="L190" s="125"/>
    </row>
    <row r="191" spans="2:12" ht="13.35" customHeight="1" x14ac:dyDescent="0.3">
      <c r="B191" s="29"/>
      <c r="C191" s="29"/>
      <c r="D191" s="123"/>
      <c r="E191" s="123"/>
      <c r="F191" s="123"/>
      <c r="G191" s="123"/>
      <c r="H191" s="123"/>
      <c r="I191" s="123"/>
      <c r="J191" s="124"/>
      <c r="K191" s="125"/>
      <c r="L191" s="125"/>
    </row>
    <row r="192" spans="2:12" ht="13.35" customHeight="1" x14ac:dyDescent="0.3">
      <c r="B192" s="470" t="s">
        <v>1</v>
      </c>
      <c r="C192" s="470" t="s">
        <v>2</v>
      </c>
      <c r="D192" s="474" t="s">
        <v>3</v>
      </c>
      <c r="E192" s="474"/>
      <c r="F192" s="474"/>
      <c r="G192" s="474"/>
      <c r="H192" s="475" t="s">
        <v>4</v>
      </c>
      <c r="I192" s="475" t="s">
        <v>59</v>
      </c>
      <c r="J192" s="470" t="s">
        <v>5</v>
      </c>
      <c r="K192" s="470" t="s">
        <v>60</v>
      </c>
      <c r="L192" s="81"/>
    </row>
    <row r="193" spans="2:12" ht="26.25" customHeight="1" x14ac:dyDescent="0.3">
      <c r="B193" s="471"/>
      <c r="C193" s="471"/>
      <c r="D193" s="154" t="s">
        <v>6</v>
      </c>
      <c r="E193" s="154" t="s">
        <v>7</v>
      </c>
      <c r="F193" s="154" t="s">
        <v>8</v>
      </c>
      <c r="G193" s="154" t="s">
        <v>9</v>
      </c>
      <c r="H193" s="476"/>
      <c r="I193" s="476"/>
      <c r="J193" s="414"/>
      <c r="K193" s="414"/>
      <c r="L193" s="81"/>
    </row>
    <row r="194" spans="2:12" ht="13.35" customHeight="1" x14ac:dyDescent="0.3">
      <c r="B194" s="101" t="s">
        <v>132</v>
      </c>
      <c r="C194" s="102" t="s">
        <v>133</v>
      </c>
      <c r="D194" s="155"/>
      <c r="E194" s="155"/>
      <c r="F194" s="155"/>
      <c r="G194" s="155"/>
      <c r="H194" s="155"/>
      <c r="I194" s="155"/>
      <c r="J194" s="156"/>
      <c r="K194" s="157"/>
      <c r="L194" s="125"/>
    </row>
    <row r="195" spans="2:12" ht="13.35" customHeight="1" x14ac:dyDescent="0.3">
      <c r="B195" s="130" t="s">
        <v>53</v>
      </c>
      <c r="C195" s="131" t="s">
        <v>99</v>
      </c>
      <c r="D195" s="132">
        <v>0</v>
      </c>
      <c r="E195" s="132">
        <v>0</v>
      </c>
      <c r="F195" s="132">
        <v>0</v>
      </c>
      <c r="G195" s="133">
        <f t="shared" ref="G195" si="25">SUM(D195:F195)</f>
        <v>0</v>
      </c>
      <c r="H195" s="132">
        <v>0</v>
      </c>
      <c r="I195" s="132">
        <v>0</v>
      </c>
      <c r="J195" s="132">
        <v>0</v>
      </c>
      <c r="K195" s="135" t="s">
        <v>116</v>
      </c>
      <c r="L195" s="129"/>
    </row>
    <row r="196" spans="2:12" ht="13.35" customHeight="1" x14ac:dyDescent="0.3">
      <c r="B196" s="136" t="s">
        <v>55</v>
      </c>
      <c r="C196" s="25" t="s">
        <v>100</v>
      </c>
      <c r="D196" s="133">
        <v>0</v>
      </c>
      <c r="E196" s="133">
        <v>0</v>
      </c>
      <c r="F196" s="133">
        <v>0</v>
      </c>
      <c r="G196" s="133">
        <f>SUM(D196:F196)</f>
        <v>0</v>
      </c>
      <c r="H196" s="133">
        <v>0</v>
      </c>
      <c r="I196" s="133">
        <v>0</v>
      </c>
      <c r="J196" s="139">
        <v>0</v>
      </c>
      <c r="K196" s="138" t="s">
        <v>121</v>
      </c>
      <c r="L196" s="129"/>
    </row>
    <row r="197" spans="2:12" ht="13.35" customHeight="1" x14ac:dyDescent="0.3">
      <c r="B197" s="136" t="s">
        <v>57</v>
      </c>
      <c r="C197" s="25" t="s">
        <v>101</v>
      </c>
      <c r="D197" s="133">
        <v>0</v>
      </c>
      <c r="E197" s="133">
        <v>0</v>
      </c>
      <c r="F197" s="133">
        <v>0</v>
      </c>
      <c r="G197" s="133">
        <f t="shared" ref="G197:G202" si="26">SUM(D197:F197)</f>
        <v>0</v>
      </c>
      <c r="H197" s="133">
        <v>0</v>
      </c>
      <c r="I197" s="133">
        <v>0</v>
      </c>
      <c r="J197" s="133">
        <v>0</v>
      </c>
      <c r="K197" s="138"/>
      <c r="L197" s="125"/>
    </row>
    <row r="198" spans="2:12" ht="13.35" customHeight="1" x14ac:dyDescent="0.3">
      <c r="B198" s="136" t="s">
        <v>102</v>
      </c>
      <c r="C198" s="25" t="s">
        <v>103</v>
      </c>
      <c r="D198" s="133">
        <v>0.7</v>
      </c>
      <c r="E198" s="133">
        <v>2.37</v>
      </c>
      <c r="F198" s="133">
        <v>1.47</v>
      </c>
      <c r="G198" s="133">
        <f t="shared" si="26"/>
        <v>4.54</v>
      </c>
      <c r="H198" s="133">
        <v>0.6</v>
      </c>
      <c r="I198" s="133">
        <f t="shared" ref="I198:I200" si="27">H198/E198*1000</f>
        <v>253.16455696202527</v>
      </c>
      <c r="J198" s="139">
        <v>15</v>
      </c>
      <c r="K198" s="138"/>
      <c r="L198" s="125"/>
    </row>
    <row r="199" spans="2:12" ht="13.35" customHeight="1" x14ac:dyDescent="0.3">
      <c r="B199" s="136" t="s">
        <v>104</v>
      </c>
      <c r="C199" s="25" t="s">
        <v>105</v>
      </c>
      <c r="D199" s="133">
        <v>3</v>
      </c>
      <c r="E199" s="133">
        <v>4</v>
      </c>
      <c r="F199" s="133">
        <v>0.5</v>
      </c>
      <c r="G199" s="133">
        <f t="shared" si="26"/>
        <v>7.5</v>
      </c>
      <c r="H199" s="133">
        <v>0.28999999999999998</v>
      </c>
      <c r="I199" s="133">
        <f t="shared" si="27"/>
        <v>72.5</v>
      </c>
      <c r="J199" s="139">
        <v>11</v>
      </c>
      <c r="K199" s="138"/>
      <c r="L199" s="125"/>
    </row>
    <row r="200" spans="2:12" ht="13.35" customHeight="1" x14ac:dyDescent="0.3">
      <c r="B200" s="136" t="s">
        <v>106</v>
      </c>
      <c r="C200" s="25" t="s">
        <v>107</v>
      </c>
      <c r="D200" s="133">
        <v>12</v>
      </c>
      <c r="E200" s="133">
        <v>15</v>
      </c>
      <c r="F200" s="133">
        <v>7</v>
      </c>
      <c r="G200" s="133">
        <f t="shared" si="26"/>
        <v>34</v>
      </c>
      <c r="H200" s="133">
        <v>2.75</v>
      </c>
      <c r="I200" s="133">
        <f t="shared" si="27"/>
        <v>183.33333333333331</v>
      </c>
      <c r="J200" s="137">
        <v>94</v>
      </c>
      <c r="K200" s="138"/>
      <c r="L200" s="125"/>
    </row>
    <row r="201" spans="2:12" ht="13.35" customHeight="1" x14ac:dyDescent="0.3">
      <c r="B201" s="136" t="s">
        <v>108</v>
      </c>
      <c r="C201" s="25" t="s">
        <v>109</v>
      </c>
      <c r="D201" s="133">
        <v>0</v>
      </c>
      <c r="E201" s="133">
        <v>0</v>
      </c>
      <c r="F201" s="133">
        <v>0</v>
      </c>
      <c r="G201" s="133">
        <f t="shared" si="26"/>
        <v>0</v>
      </c>
      <c r="H201" s="133">
        <v>0</v>
      </c>
      <c r="I201" s="133">
        <v>0</v>
      </c>
      <c r="J201" s="137">
        <v>0</v>
      </c>
      <c r="K201" s="138"/>
      <c r="L201" s="125"/>
    </row>
    <row r="202" spans="2:12" ht="13.35" customHeight="1" x14ac:dyDescent="0.3">
      <c r="B202" s="136" t="s">
        <v>110</v>
      </c>
      <c r="C202" s="25" t="s">
        <v>111</v>
      </c>
      <c r="D202" s="133">
        <v>0</v>
      </c>
      <c r="E202" s="133">
        <v>0</v>
      </c>
      <c r="F202" s="133">
        <v>0</v>
      </c>
      <c r="G202" s="133">
        <f t="shared" si="26"/>
        <v>0</v>
      </c>
      <c r="H202" s="133">
        <v>0</v>
      </c>
      <c r="I202" s="133">
        <v>0</v>
      </c>
      <c r="J202" s="133">
        <v>0</v>
      </c>
      <c r="K202" s="138"/>
      <c r="L202" s="125"/>
    </row>
    <row r="203" spans="2:12" ht="13.35" customHeight="1" x14ac:dyDescent="0.3">
      <c r="B203" s="136" t="s">
        <v>112</v>
      </c>
      <c r="C203" s="25" t="s">
        <v>113</v>
      </c>
      <c r="D203" s="133">
        <v>0</v>
      </c>
      <c r="E203" s="133">
        <v>0</v>
      </c>
      <c r="F203" s="133">
        <v>0</v>
      </c>
      <c r="G203" s="133">
        <f t="shared" ref="G203" si="28">SUM(D203:F203)</f>
        <v>0</v>
      </c>
      <c r="H203" s="133">
        <v>0</v>
      </c>
      <c r="I203" s="133">
        <v>0</v>
      </c>
      <c r="J203" s="133">
        <v>0</v>
      </c>
      <c r="K203" s="138"/>
      <c r="L203" s="125"/>
    </row>
    <row r="204" spans="2:12" ht="13.35" customHeight="1" x14ac:dyDescent="0.3">
      <c r="B204" s="140" t="s">
        <v>21</v>
      </c>
      <c r="C204" s="141" t="s">
        <v>114</v>
      </c>
      <c r="D204" s="142">
        <v>0</v>
      </c>
      <c r="E204" s="142">
        <v>0</v>
      </c>
      <c r="F204" s="142">
        <v>0</v>
      </c>
      <c r="G204" s="133">
        <f t="shared" ref="G204" si="29">SUM(D204:F204)</f>
        <v>0</v>
      </c>
      <c r="H204" s="142">
        <v>0</v>
      </c>
      <c r="I204" s="142">
        <v>0</v>
      </c>
      <c r="J204" s="142">
        <v>0</v>
      </c>
      <c r="K204" s="144"/>
      <c r="L204" s="125"/>
    </row>
    <row r="205" spans="2:12" ht="13.35" customHeight="1" x14ac:dyDescent="0.3">
      <c r="B205" s="90"/>
      <c r="C205" s="91" t="s">
        <v>9</v>
      </c>
      <c r="D205" s="146">
        <f>SUM(D195:D204)</f>
        <v>15.7</v>
      </c>
      <c r="E205" s="146">
        <f>SUM(E195:E204)</f>
        <v>21.37</v>
      </c>
      <c r="F205" s="146">
        <f>SUM(F195:F204)</f>
        <v>8.9700000000000006</v>
      </c>
      <c r="G205" s="146">
        <f>SUM(D205:F205)</f>
        <v>46.04</v>
      </c>
      <c r="H205" s="146">
        <f>SUM(H195:H204)</f>
        <v>3.6399999999999997</v>
      </c>
      <c r="I205" s="146">
        <f>H205/E205*1000</f>
        <v>170.33224145999063</v>
      </c>
      <c r="J205" s="147">
        <f>SUM(J195:J204)</f>
        <v>120</v>
      </c>
      <c r="K205" s="148"/>
      <c r="L205" s="125"/>
    </row>
    <row r="206" spans="2:12" s="88" customFormat="1" ht="13.35" hidden="1" customHeight="1" x14ac:dyDescent="0.3">
      <c r="B206" s="198"/>
      <c r="C206" s="199" t="s">
        <v>61</v>
      </c>
      <c r="D206" s="200">
        <v>4.5</v>
      </c>
      <c r="E206" s="200">
        <v>9.58</v>
      </c>
      <c r="F206" s="200">
        <v>5.36</v>
      </c>
      <c r="G206" s="200">
        <f>SUM(D206:F206)</f>
        <v>19.440000000000001</v>
      </c>
      <c r="H206" s="200">
        <v>2.14</v>
      </c>
      <c r="I206" s="200">
        <f>H206/E206*1000</f>
        <v>223.3820459290188</v>
      </c>
      <c r="J206" s="201">
        <v>37</v>
      </c>
      <c r="K206" s="202"/>
      <c r="L206" s="203"/>
    </row>
    <row r="207" spans="2:12" s="210" customFormat="1" ht="13.35" hidden="1" customHeight="1" x14ac:dyDescent="0.3">
      <c r="B207" s="204"/>
      <c r="C207" s="205" t="s">
        <v>62</v>
      </c>
      <c r="D207" s="206">
        <v>4.5</v>
      </c>
      <c r="E207" s="206">
        <v>13.83</v>
      </c>
      <c r="F207" s="206">
        <v>6.61</v>
      </c>
      <c r="G207" s="206">
        <f>SUM(D207:F207)</f>
        <v>24.939999999999998</v>
      </c>
      <c r="H207" s="206">
        <v>0.43</v>
      </c>
      <c r="I207" s="206">
        <f>H207/E207*1000</f>
        <v>31.091829356471436</v>
      </c>
      <c r="J207" s="207">
        <v>37</v>
      </c>
      <c r="K207" s="208"/>
      <c r="L207" s="209"/>
    </row>
    <row r="208" spans="2:12" ht="13.35" customHeight="1" x14ac:dyDescent="0.3">
      <c r="B208" s="106"/>
      <c r="C208" s="193"/>
      <c r="D208" s="194"/>
      <c r="E208" s="194"/>
      <c r="F208" s="194"/>
      <c r="G208" s="194"/>
      <c r="H208" s="194"/>
      <c r="I208" s="194"/>
      <c r="J208" s="195"/>
      <c r="K208" s="196"/>
      <c r="L208" s="125"/>
    </row>
    <row r="209" spans="2:12" ht="13.35" customHeight="1" x14ac:dyDescent="0.3">
      <c r="B209" s="29"/>
      <c r="C209" s="30"/>
      <c r="D209" s="123"/>
      <c r="E209" s="123"/>
      <c r="F209" s="123"/>
      <c r="G209" s="123"/>
      <c r="H209" s="123"/>
      <c r="I209" s="123"/>
      <c r="J209" s="124"/>
      <c r="K209" s="125"/>
      <c r="L209" s="125"/>
    </row>
    <row r="210" spans="2:12" ht="13.35" customHeight="1" x14ac:dyDescent="0.3">
      <c r="B210" s="29"/>
      <c r="C210" s="30"/>
      <c r="D210" s="123"/>
      <c r="E210" s="123"/>
      <c r="F210" s="123"/>
      <c r="G210" s="123"/>
      <c r="H210" s="123"/>
      <c r="I210" s="123"/>
      <c r="J210" s="124"/>
      <c r="K210" s="125"/>
      <c r="L210" s="125"/>
    </row>
    <row r="211" spans="2:12" ht="13.35" customHeight="1" x14ac:dyDescent="0.3">
      <c r="B211" s="470" t="s">
        <v>1</v>
      </c>
      <c r="C211" s="470" t="s">
        <v>2</v>
      </c>
      <c r="D211" s="474" t="s">
        <v>3</v>
      </c>
      <c r="E211" s="474"/>
      <c r="F211" s="474"/>
      <c r="G211" s="474"/>
      <c r="H211" s="475" t="s">
        <v>4</v>
      </c>
      <c r="I211" s="475" t="s">
        <v>59</v>
      </c>
      <c r="J211" s="470" t="s">
        <v>5</v>
      </c>
      <c r="K211" s="470" t="s">
        <v>60</v>
      </c>
      <c r="L211" s="81"/>
    </row>
    <row r="212" spans="2:12" ht="27" customHeight="1" x14ac:dyDescent="0.3">
      <c r="B212" s="471"/>
      <c r="C212" s="471"/>
      <c r="D212" s="154" t="s">
        <v>6</v>
      </c>
      <c r="E212" s="154" t="s">
        <v>7</v>
      </c>
      <c r="F212" s="154" t="s">
        <v>8</v>
      </c>
      <c r="G212" s="154" t="s">
        <v>9</v>
      </c>
      <c r="H212" s="476"/>
      <c r="I212" s="476"/>
      <c r="J212" s="414"/>
      <c r="K212" s="414"/>
      <c r="L212" s="81"/>
    </row>
    <row r="213" spans="2:12" ht="13.35" customHeight="1" x14ac:dyDescent="0.3">
      <c r="B213" s="101" t="s">
        <v>134</v>
      </c>
      <c r="C213" s="102" t="s">
        <v>135</v>
      </c>
      <c r="D213" s="155"/>
      <c r="E213" s="155"/>
      <c r="F213" s="155"/>
      <c r="G213" s="155"/>
      <c r="H213" s="155"/>
      <c r="I213" s="155"/>
      <c r="J213" s="156"/>
      <c r="K213" s="157"/>
      <c r="L213" s="125"/>
    </row>
    <row r="214" spans="2:12" ht="13.35" customHeight="1" x14ac:dyDescent="0.3">
      <c r="B214" s="130" t="s">
        <v>53</v>
      </c>
      <c r="C214" s="131" t="s">
        <v>99</v>
      </c>
      <c r="D214" s="132">
        <v>0</v>
      </c>
      <c r="E214" s="132">
        <v>0</v>
      </c>
      <c r="F214" s="132">
        <v>0</v>
      </c>
      <c r="G214" s="133">
        <f t="shared" ref="G214:G222" si="30">SUM(D214:F214)</f>
        <v>0</v>
      </c>
      <c r="H214" s="132">
        <v>0</v>
      </c>
      <c r="I214" s="132">
        <v>0</v>
      </c>
      <c r="J214" s="132">
        <v>0</v>
      </c>
      <c r="K214" s="135" t="s">
        <v>136</v>
      </c>
      <c r="L214" s="129"/>
    </row>
    <row r="215" spans="2:12" ht="13.35" customHeight="1" x14ac:dyDescent="0.3">
      <c r="B215" s="136" t="s">
        <v>55</v>
      </c>
      <c r="C215" s="25" t="s">
        <v>100</v>
      </c>
      <c r="D215" s="133">
        <v>7</v>
      </c>
      <c r="E215" s="133">
        <v>58.62</v>
      </c>
      <c r="F215" s="133">
        <v>12.19</v>
      </c>
      <c r="G215" s="133">
        <f t="shared" si="30"/>
        <v>77.81</v>
      </c>
      <c r="H215" s="133">
        <v>5.42</v>
      </c>
      <c r="I215" s="133">
        <f t="shared" ref="I215:I223" si="31">H215/E215*1000</f>
        <v>92.459911293074043</v>
      </c>
      <c r="J215" s="139">
        <v>305</v>
      </c>
      <c r="K215" s="138"/>
      <c r="L215" s="129"/>
    </row>
    <row r="216" spans="2:12" ht="13.35" customHeight="1" x14ac:dyDescent="0.3">
      <c r="B216" s="136" t="s">
        <v>57</v>
      </c>
      <c r="C216" s="25" t="s">
        <v>101</v>
      </c>
      <c r="D216" s="133">
        <v>0</v>
      </c>
      <c r="E216" s="133">
        <v>0</v>
      </c>
      <c r="F216" s="133">
        <v>0</v>
      </c>
      <c r="G216" s="133">
        <f t="shared" si="30"/>
        <v>0</v>
      </c>
      <c r="H216" s="133">
        <v>0</v>
      </c>
      <c r="I216" s="133">
        <v>0</v>
      </c>
      <c r="J216" s="133">
        <v>0</v>
      </c>
      <c r="K216" s="138"/>
      <c r="L216" s="125"/>
    </row>
    <row r="217" spans="2:12" ht="13.35" customHeight="1" x14ac:dyDescent="0.3">
      <c r="B217" s="136" t="s">
        <v>102</v>
      </c>
      <c r="C217" s="25" t="s">
        <v>103</v>
      </c>
      <c r="D217" s="133">
        <v>3.02</v>
      </c>
      <c r="E217" s="133">
        <v>37.369999999999997</v>
      </c>
      <c r="F217" s="133">
        <v>9.08</v>
      </c>
      <c r="G217" s="133">
        <f t="shared" si="30"/>
        <v>49.47</v>
      </c>
      <c r="H217" s="133">
        <v>29.55</v>
      </c>
      <c r="I217" s="133">
        <f t="shared" si="31"/>
        <v>790.74123628579082</v>
      </c>
      <c r="J217" s="139">
        <v>103</v>
      </c>
      <c r="K217" s="138"/>
      <c r="L217" s="125"/>
    </row>
    <row r="218" spans="2:12" ht="13.35" customHeight="1" x14ac:dyDescent="0.3">
      <c r="B218" s="136" t="s">
        <v>104</v>
      </c>
      <c r="C218" s="25" t="s">
        <v>105</v>
      </c>
      <c r="D218" s="133">
        <v>18.5</v>
      </c>
      <c r="E218" s="133">
        <v>24</v>
      </c>
      <c r="F218" s="133">
        <v>34</v>
      </c>
      <c r="G218" s="133">
        <f t="shared" si="30"/>
        <v>76.5</v>
      </c>
      <c r="H218" s="133">
        <v>13.85</v>
      </c>
      <c r="I218" s="133">
        <f t="shared" si="31"/>
        <v>577.08333333333326</v>
      </c>
      <c r="J218" s="139">
        <v>90</v>
      </c>
      <c r="K218" s="138"/>
      <c r="L218" s="125"/>
    </row>
    <row r="219" spans="2:12" ht="14.25" customHeight="1" x14ac:dyDescent="0.3">
      <c r="B219" s="136" t="s">
        <v>106</v>
      </c>
      <c r="C219" s="25" t="s">
        <v>107</v>
      </c>
      <c r="D219" s="133">
        <v>0</v>
      </c>
      <c r="E219" s="133">
        <v>40</v>
      </c>
      <c r="F219" s="133">
        <v>5</v>
      </c>
      <c r="G219" s="133">
        <f t="shared" si="30"/>
        <v>45</v>
      </c>
      <c r="H219" s="133">
        <v>48.09</v>
      </c>
      <c r="I219" s="133">
        <f t="shared" si="31"/>
        <v>1202.25</v>
      </c>
      <c r="J219" s="139">
        <v>183</v>
      </c>
      <c r="K219" s="138"/>
      <c r="L219" s="125"/>
    </row>
    <row r="220" spans="2:12" ht="15.75" customHeight="1" x14ac:dyDescent="0.3">
      <c r="B220" s="136" t="s">
        <v>108</v>
      </c>
      <c r="C220" s="25" t="s">
        <v>109</v>
      </c>
      <c r="D220" s="133">
        <v>133.65</v>
      </c>
      <c r="E220" s="133">
        <v>755.18</v>
      </c>
      <c r="F220" s="133">
        <v>7.9</v>
      </c>
      <c r="G220" s="133">
        <f t="shared" si="30"/>
        <v>896.7299999999999</v>
      </c>
      <c r="H220" s="133">
        <v>779.13</v>
      </c>
      <c r="I220" s="133">
        <f t="shared" si="31"/>
        <v>1031.7142932810721</v>
      </c>
      <c r="J220" s="139">
        <v>379</v>
      </c>
      <c r="K220" s="138"/>
      <c r="L220" s="125"/>
    </row>
    <row r="221" spans="2:12" ht="13.35" customHeight="1" x14ac:dyDescent="0.3">
      <c r="B221" s="136" t="s">
        <v>110</v>
      </c>
      <c r="C221" s="25" t="s">
        <v>111</v>
      </c>
      <c r="D221" s="133">
        <v>24</v>
      </c>
      <c r="E221" s="133">
        <v>41.8</v>
      </c>
      <c r="F221" s="133">
        <v>33.25</v>
      </c>
      <c r="G221" s="133">
        <f t="shared" si="30"/>
        <v>99.05</v>
      </c>
      <c r="H221" s="133">
        <v>0</v>
      </c>
      <c r="I221" s="133">
        <f t="shared" si="31"/>
        <v>0</v>
      </c>
      <c r="J221" s="139">
        <v>64</v>
      </c>
      <c r="K221" s="138"/>
      <c r="L221" s="125"/>
    </row>
    <row r="222" spans="2:12" ht="13.35" customHeight="1" x14ac:dyDescent="0.3">
      <c r="B222" s="136" t="s">
        <v>112</v>
      </c>
      <c r="C222" s="25" t="s">
        <v>113</v>
      </c>
      <c r="D222" s="133">
        <v>296.25</v>
      </c>
      <c r="E222" s="133">
        <v>1245.7</v>
      </c>
      <c r="F222" s="133">
        <v>558.35</v>
      </c>
      <c r="G222" s="133">
        <f t="shared" si="30"/>
        <v>2100.3000000000002</v>
      </c>
      <c r="H222" s="133">
        <v>940.2</v>
      </c>
      <c r="I222" s="133">
        <f t="shared" si="31"/>
        <v>754.75636188488409</v>
      </c>
      <c r="J222" s="139">
        <v>2275</v>
      </c>
      <c r="K222" s="138"/>
      <c r="L222" s="125"/>
    </row>
    <row r="223" spans="2:12" ht="13.35" customHeight="1" x14ac:dyDescent="0.3">
      <c r="B223" s="140" t="s">
        <v>21</v>
      </c>
      <c r="C223" s="141" t="s">
        <v>114</v>
      </c>
      <c r="D223" s="142">
        <v>74.56</v>
      </c>
      <c r="E223" s="142">
        <v>5</v>
      </c>
      <c r="F223" s="142">
        <v>0</v>
      </c>
      <c r="G223" s="133">
        <f>SUM(D223:F223)</f>
        <v>79.56</v>
      </c>
      <c r="H223" s="133">
        <v>17.5</v>
      </c>
      <c r="I223" s="133">
        <f t="shared" si="31"/>
        <v>3500</v>
      </c>
      <c r="J223" s="143">
        <v>74</v>
      </c>
      <c r="K223" s="144"/>
      <c r="L223" s="125"/>
    </row>
    <row r="224" spans="2:12" ht="13.35" customHeight="1" x14ac:dyDescent="0.3">
      <c r="B224" s="90"/>
      <c r="C224" s="91" t="s">
        <v>9</v>
      </c>
      <c r="D224" s="146">
        <f>SUM(D214:D223)</f>
        <v>556.98</v>
      </c>
      <c r="E224" s="146">
        <f>SUM(E214:E223)</f>
        <v>2207.67</v>
      </c>
      <c r="F224" s="146">
        <f>SUM(F214:F223)</f>
        <v>659.77</v>
      </c>
      <c r="G224" s="146">
        <f>SUM(D224:F224)</f>
        <v>3424.42</v>
      </c>
      <c r="H224" s="146">
        <f>SUM(H214:H223)</f>
        <v>1833.74</v>
      </c>
      <c r="I224" s="146">
        <f>H224/E224*1000</f>
        <v>830.62233033016707</v>
      </c>
      <c r="J224" s="147">
        <f>SUM(J214:J223)</f>
        <v>3473</v>
      </c>
      <c r="K224" s="148"/>
      <c r="L224" s="125"/>
    </row>
    <row r="225" spans="2:12" s="88" customFormat="1" ht="13.35" hidden="1" customHeight="1" x14ac:dyDescent="0.3">
      <c r="B225" s="198"/>
      <c r="C225" s="199" t="s">
        <v>61</v>
      </c>
      <c r="D225" s="200">
        <v>932.21</v>
      </c>
      <c r="E225" s="200">
        <v>2668.98</v>
      </c>
      <c r="F225" s="200">
        <v>153.27000000000001</v>
      </c>
      <c r="G225" s="200">
        <f>SUM(D225:F225)</f>
        <v>3754.46</v>
      </c>
      <c r="H225" s="200">
        <v>2560.1999999999998</v>
      </c>
      <c r="I225" s="200">
        <f>H225/E225*1000</f>
        <v>959.24285682170705</v>
      </c>
      <c r="J225" s="201">
        <v>3686</v>
      </c>
      <c r="K225" s="202"/>
      <c r="L225" s="203"/>
    </row>
    <row r="226" spans="2:12" s="210" customFormat="1" ht="13.35" hidden="1" customHeight="1" x14ac:dyDescent="0.3">
      <c r="B226" s="204"/>
      <c r="C226" s="205" t="s">
        <v>62</v>
      </c>
      <c r="D226" s="206">
        <v>932.71</v>
      </c>
      <c r="E226" s="206">
        <v>2684.25</v>
      </c>
      <c r="F226" s="206">
        <v>252.45</v>
      </c>
      <c r="G226" s="206">
        <f>SUM(D226:F226)</f>
        <v>3869.41</v>
      </c>
      <c r="H226" s="206">
        <v>2609.83</v>
      </c>
      <c r="I226" s="206">
        <f>H226/E226*1000</f>
        <v>972.27530967681844</v>
      </c>
      <c r="J226" s="207">
        <v>3704</v>
      </c>
      <c r="K226" s="208"/>
      <c r="L226" s="209"/>
    </row>
    <row r="227" spans="2:12" ht="15.75" customHeight="1" x14ac:dyDescent="0.3">
      <c r="B227" s="106"/>
      <c r="C227" s="193"/>
      <c r="D227" s="194"/>
      <c r="E227" s="194"/>
      <c r="F227" s="194"/>
      <c r="G227" s="194"/>
      <c r="H227" s="194"/>
      <c r="I227" s="194"/>
      <c r="J227" s="195"/>
      <c r="K227" s="196"/>
      <c r="L227" s="125"/>
    </row>
    <row r="228" spans="2:12" ht="15.75" customHeight="1" x14ac:dyDescent="0.3">
      <c r="B228" s="29"/>
      <c r="C228" s="30"/>
      <c r="D228" s="123"/>
      <c r="E228" s="123"/>
      <c r="F228" s="123"/>
      <c r="G228" s="123"/>
      <c r="H228" s="123"/>
      <c r="I228" s="123"/>
      <c r="J228" s="124"/>
      <c r="K228" s="125"/>
      <c r="L228" s="125"/>
    </row>
    <row r="229" spans="2:12" ht="15.75" customHeight="1" x14ac:dyDescent="0.3">
      <c r="B229" s="29"/>
      <c r="C229" s="30"/>
      <c r="D229" s="123"/>
      <c r="E229" s="123"/>
      <c r="F229" s="123"/>
      <c r="G229" s="123"/>
      <c r="H229" s="123"/>
      <c r="I229" s="123"/>
      <c r="J229" s="124"/>
      <c r="K229" s="125"/>
      <c r="L229" s="125"/>
    </row>
    <row r="230" spans="2:12" ht="15.75" customHeight="1" x14ac:dyDescent="0.3">
      <c r="B230" s="29"/>
      <c r="C230" s="30"/>
      <c r="D230" s="123"/>
      <c r="E230" s="123"/>
      <c r="F230" s="123"/>
      <c r="G230" s="123"/>
      <c r="H230" s="123"/>
      <c r="I230" s="123"/>
      <c r="J230" s="124"/>
      <c r="K230" s="125"/>
      <c r="L230" s="125"/>
    </row>
    <row r="231" spans="2:12" ht="15.75" customHeight="1" x14ac:dyDescent="0.3">
      <c r="B231" s="29"/>
      <c r="C231" s="30"/>
      <c r="D231" s="123"/>
      <c r="E231" s="123"/>
      <c r="F231" s="123"/>
      <c r="G231" s="123"/>
      <c r="H231" s="123"/>
      <c r="I231" s="123"/>
      <c r="J231" s="124"/>
      <c r="K231" s="125"/>
      <c r="L231" s="125"/>
    </row>
    <row r="232" spans="2:12" ht="15.75" customHeight="1" x14ac:dyDescent="0.3">
      <c r="B232" s="29"/>
      <c r="C232" s="30"/>
      <c r="D232" s="123"/>
      <c r="E232" s="123"/>
      <c r="F232" s="123"/>
      <c r="G232" s="123"/>
      <c r="H232" s="123"/>
      <c r="I232" s="123"/>
      <c r="J232" s="124"/>
      <c r="K232" s="125"/>
      <c r="L232" s="125"/>
    </row>
    <row r="233" spans="2:12" ht="15.75" customHeight="1" x14ac:dyDescent="0.3">
      <c r="B233" s="29"/>
      <c r="C233" s="30"/>
      <c r="D233" s="123"/>
      <c r="E233" s="123"/>
      <c r="F233" s="123"/>
      <c r="G233" s="123"/>
      <c r="H233" s="123"/>
      <c r="I233" s="123"/>
      <c r="J233" s="124"/>
      <c r="K233" s="125"/>
      <c r="L233" s="125"/>
    </row>
    <row r="234" spans="2:12" ht="15.75" customHeight="1" x14ac:dyDescent="0.3">
      <c r="B234" s="29"/>
      <c r="C234" s="30"/>
      <c r="D234" s="123"/>
      <c r="E234" s="123"/>
      <c r="F234" s="123"/>
      <c r="G234" s="123"/>
      <c r="H234" s="123"/>
      <c r="I234" s="123"/>
      <c r="J234" s="124"/>
      <c r="K234" s="125"/>
      <c r="L234" s="125"/>
    </row>
    <row r="235" spans="2:12" ht="23.25" customHeight="1" x14ac:dyDescent="0.3">
      <c r="B235" s="470" t="s">
        <v>1</v>
      </c>
      <c r="C235" s="470" t="s">
        <v>2</v>
      </c>
      <c r="D235" s="480" t="s">
        <v>3</v>
      </c>
      <c r="E235" s="481"/>
      <c r="F235" s="481"/>
      <c r="G235" s="482"/>
      <c r="H235" s="475" t="s">
        <v>4</v>
      </c>
      <c r="I235" s="475" t="s">
        <v>59</v>
      </c>
      <c r="J235" s="470" t="s">
        <v>5</v>
      </c>
      <c r="K235" s="470" t="s">
        <v>60</v>
      </c>
      <c r="L235" s="81"/>
    </row>
    <row r="236" spans="2:12" ht="23.25" customHeight="1" x14ac:dyDescent="0.3">
      <c r="B236" s="471"/>
      <c r="C236" s="471"/>
      <c r="D236" s="154" t="s">
        <v>6</v>
      </c>
      <c r="E236" s="154" t="s">
        <v>7</v>
      </c>
      <c r="F236" s="154" t="s">
        <v>8</v>
      </c>
      <c r="G236" s="154" t="s">
        <v>9</v>
      </c>
      <c r="H236" s="476"/>
      <c r="I236" s="476"/>
      <c r="J236" s="414"/>
      <c r="K236" s="414"/>
      <c r="L236" s="81"/>
    </row>
    <row r="237" spans="2:12" ht="13.35" customHeight="1" x14ac:dyDescent="0.3">
      <c r="B237" s="101" t="s">
        <v>137</v>
      </c>
      <c r="C237" s="102" t="s">
        <v>138</v>
      </c>
      <c r="D237" s="155"/>
      <c r="E237" s="155"/>
      <c r="F237" s="155"/>
      <c r="G237" s="155"/>
      <c r="H237" s="155"/>
      <c r="I237" s="155"/>
      <c r="J237" s="156"/>
      <c r="K237" s="157"/>
      <c r="L237" s="125"/>
    </row>
    <row r="238" spans="2:12" ht="13.35" customHeight="1" x14ac:dyDescent="0.3">
      <c r="B238" s="130" t="s">
        <v>53</v>
      </c>
      <c r="C238" s="131" t="s">
        <v>99</v>
      </c>
      <c r="D238" s="132">
        <v>0.81</v>
      </c>
      <c r="E238" s="132">
        <v>1.39</v>
      </c>
      <c r="F238" s="132">
        <v>0</v>
      </c>
      <c r="G238" s="133">
        <f t="shared" ref="G238:G246" si="32">SUM(D238:F238)</f>
        <v>2.2000000000000002</v>
      </c>
      <c r="H238" s="133">
        <v>2.65</v>
      </c>
      <c r="I238" s="133">
        <f t="shared" ref="I238:I243" si="33">H238/E238*1000</f>
        <v>1906.4748201438849</v>
      </c>
      <c r="J238" s="134">
        <v>40</v>
      </c>
      <c r="K238" s="135" t="s">
        <v>139</v>
      </c>
      <c r="L238" s="129"/>
    </row>
    <row r="239" spans="2:12" ht="13.35" customHeight="1" x14ac:dyDescent="0.3">
      <c r="B239" s="136" t="s">
        <v>55</v>
      </c>
      <c r="C239" s="25" t="s">
        <v>100</v>
      </c>
      <c r="D239" s="133">
        <v>35.58</v>
      </c>
      <c r="E239" s="133">
        <v>66.67</v>
      </c>
      <c r="F239" s="133">
        <v>20.8</v>
      </c>
      <c r="G239" s="133">
        <f t="shared" si="32"/>
        <v>123.05</v>
      </c>
      <c r="H239" s="133">
        <v>16.670000000000002</v>
      </c>
      <c r="I239" s="133">
        <f t="shared" si="33"/>
        <v>250.03749812509375</v>
      </c>
      <c r="J239" s="159">
        <v>402</v>
      </c>
      <c r="K239" s="138" t="s">
        <v>140</v>
      </c>
      <c r="L239" s="129"/>
    </row>
    <row r="240" spans="2:12" ht="13.35" customHeight="1" x14ac:dyDescent="0.3">
      <c r="B240" s="136" t="s">
        <v>57</v>
      </c>
      <c r="C240" s="25" t="s">
        <v>101</v>
      </c>
      <c r="D240" s="133">
        <v>107.33</v>
      </c>
      <c r="E240" s="133">
        <v>181.61</v>
      </c>
      <c r="F240" s="133">
        <v>21.31</v>
      </c>
      <c r="G240" s="133">
        <f t="shared" si="32"/>
        <v>310.25</v>
      </c>
      <c r="H240" s="133">
        <v>54.93</v>
      </c>
      <c r="I240" s="133">
        <f t="shared" si="33"/>
        <v>302.46131820934966</v>
      </c>
      <c r="J240" s="137">
        <v>1719</v>
      </c>
      <c r="K240" s="138"/>
      <c r="L240" s="125"/>
    </row>
    <row r="241" spans="2:15" ht="12.75" customHeight="1" x14ac:dyDescent="0.3">
      <c r="B241" s="136" t="s">
        <v>102</v>
      </c>
      <c r="C241" s="25" t="s">
        <v>103</v>
      </c>
      <c r="D241" s="133">
        <v>6.68</v>
      </c>
      <c r="E241" s="133">
        <v>84.25</v>
      </c>
      <c r="F241" s="133">
        <v>31.23</v>
      </c>
      <c r="G241" s="133">
        <f t="shared" si="32"/>
        <v>122.16000000000001</v>
      </c>
      <c r="H241" s="133">
        <v>200.38</v>
      </c>
      <c r="I241" s="133">
        <f t="shared" si="33"/>
        <v>2378.3976261127596</v>
      </c>
      <c r="J241" s="139">
        <v>259</v>
      </c>
      <c r="K241" s="138"/>
      <c r="L241" s="125"/>
    </row>
    <row r="242" spans="2:15" ht="13.35" customHeight="1" x14ac:dyDescent="0.3">
      <c r="B242" s="136" t="s">
        <v>104</v>
      </c>
      <c r="C242" s="25" t="s">
        <v>105</v>
      </c>
      <c r="D242" s="133">
        <v>107.5</v>
      </c>
      <c r="E242" s="133">
        <v>118.8</v>
      </c>
      <c r="F242" s="133">
        <v>67.2</v>
      </c>
      <c r="G242" s="133">
        <f t="shared" si="32"/>
        <v>293.5</v>
      </c>
      <c r="H242" s="133">
        <v>29.81</v>
      </c>
      <c r="I242" s="133">
        <f t="shared" si="33"/>
        <v>250.92592592592595</v>
      </c>
      <c r="J242" s="139">
        <v>294</v>
      </c>
      <c r="K242" s="138"/>
      <c r="L242" s="125"/>
    </row>
    <row r="243" spans="2:15" ht="13.35" customHeight="1" x14ac:dyDescent="0.3">
      <c r="B243" s="136" t="s">
        <v>106</v>
      </c>
      <c r="C243" s="25" t="s">
        <v>107</v>
      </c>
      <c r="D243" s="133">
        <v>39</v>
      </c>
      <c r="E243" s="133">
        <v>97</v>
      </c>
      <c r="F243" s="133">
        <v>6</v>
      </c>
      <c r="G243" s="133">
        <f t="shared" si="32"/>
        <v>142</v>
      </c>
      <c r="H243" s="133">
        <v>81.400000000000006</v>
      </c>
      <c r="I243" s="133">
        <f t="shared" si="33"/>
        <v>839.17525773195882</v>
      </c>
      <c r="J243" s="139">
        <v>535</v>
      </c>
      <c r="K243" s="138"/>
      <c r="L243" s="125"/>
    </row>
    <row r="244" spans="2:15" ht="13.35" customHeight="1" x14ac:dyDescent="0.3">
      <c r="B244" s="136" t="s">
        <v>108</v>
      </c>
      <c r="C244" s="25" t="s">
        <v>109</v>
      </c>
      <c r="D244" s="133">
        <v>0</v>
      </c>
      <c r="E244" s="133">
        <v>0</v>
      </c>
      <c r="F244" s="133">
        <v>0</v>
      </c>
      <c r="G244" s="133">
        <f t="shared" si="32"/>
        <v>0</v>
      </c>
      <c r="H244" s="133">
        <v>0</v>
      </c>
      <c r="I244" s="133">
        <v>0</v>
      </c>
      <c r="J244" s="133">
        <v>0</v>
      </c>
      <c r="K244" s="138"/>
      <c r="L244" s="125"/>
    </row>
    <row r="245" spans="2:15" ht="13.35" customHeight="1" x14ac:dyDescent="0.3">
      <c r="B245" s="136" t="s">
        <v>110</v>
      </c>
      <c r="C245" s="25" t="s">
        <v>111</v>
      </c>
      <c r="D245" s="133">
        <v>0</v>
      </c>
      <c r="E245" s="133">
        <v>0</v>
      </c>
      <c r="F245" s="133">
        <v>0</v>
      </c>
      <c r="G245" s="133">
        <f t="shared" si="32"/>
        <v>0</v>
      </c>
      <c r="H245" s="133">
        <v>0</v>
      </c>
      <c r="I245" s="133">
        <v>0</v>
      </c>
      <c r="J245" s="133">
        <v>0</v>
      </c>
      <c r="K245" s="138"/>
      <c r="L245" s="125"/>
    </row>
    <row r="246" spans="2:15" ht="13.35" customHeight="1" x14ac:dyDescent="0.3">
      <c r="B246" s="136" t="s">
        <v>112</v>
      </c>
      <c r="C246" s="25" t="s">
        <v>113</v>
      </c>
      <c r="D246" s="133">
        <v>0</v>
      </c>
      <c r="E246" s="133">
        <v>0</v>
      </c>
      <c r="F246" s="133">
        <v>0</v>
      </c>
      <c r="G246" s="133">
        <f t="shared" si="32"/>
        <v>0</v>
      </c>
      <c r="H246" s="133">
        <v>0</v>
      </c>
      <c r="I246" s="133">
        <v>0</v>
      </c>
      <c r="J246" s="133">
        <v>0</v>
      </c>
      <c r="K246" s="138"/>
      <c r="L246" s="125"/>
      <c r="O246" s="197"/>
    </row>
    <row r="247" spans="2:15" ht="13.35" customHeight="1" x14ac:dyDescent="0.3">
      <c r="B247" s="140" t="s">
        <v>21</v>
      </c>
      <c r="C247" s="141" t="s">
        <v>114</v>
      </c>
      <c r="D247" s="142">
        <v>0</v>
      </c>
      <c r="E247" s="142">
        <v>0</v>
      </c>
      <c r="F247" s="142">
        <v>0</v>
      </c>
      <c r="G247" s="142">
        <f>SUM(D247:F247)</f>
        <v>0</v>
      </c>
      <c r="H247" s="142">
        <v>0</v>
      </c>
      <c r="I247" s="133">
        <v>0</v>
      </c>
      <c r="J247" s="143">
        <v>0</v>
      </c>
      <c r="K247" s="144"/>
      <c r="L247" s="125"/>
    </row>
    <row r="248" spans="2:15" ht="13.35" customHeight="1" x14ac:dyDescent="0.3">
      <c r="B248" s="90"/>
      <c r="C248" s="91" t="s">
        <v>9</v>
      </c>
      <c r="D248" s="146">
        <f>SUM(D238:D247)</f>
        <v>296.89999999999998</v>
      </c>
      <c r="E248" s="146">
        <f>SUM(E238:E247)</f>
        <v>549.72</v>
      </c>
      <c r="F248" s="146">
        <f>SUM(F238:F247)</f>
        <v>146.54000000000002</v>
      </c>
      <c r="G248" s="146">
        <f>SUM(D248:F248)</f>
        <v>993.16000000000008</v>
      </c>
      <c r="H248" s="146">
        <f>SUM(H238:H247)</f>
        <v>385.84000000000003</v>
      </c>
      <c r="I248" s="146">
        <f>H248/E248*1000</f>
        <v>701.88459579422261</v>
      </c>
      <c r="J248" s="147">
        <f>SUM(J238:J247)</f>
        <v>3249</v>
      </c>
      <c r="K248" s="148"/>
      <c r="L248" s="125"/>
    </row>
    <row r="249" spans="2:15" ht="13.35" customHeight="1" x14ac:dyDescent="0.3">
      <c r="D249" s="211"/>
      <c r="E249" s="211"/>
      <c r="F249" s="211"/>
      <c r="G249" s="211"/>
      <c r="H249" s="211"/>
      <c r="I249" s="211"/>
      <c r="J249" s="114"/>
    </row>
    <row r="250" spans="2:15" ht="13.35" customHeight="1" x14ac:dyDescent="0.3">
      <c r="D250" s="211"/>
      <c r="E250" s="211"/>
      <c r="F250" s="211"/>
      <c r="G250" s="211"/>
      <c r="H250" s="211"/>
      <c r="I250" s="211"/>
      <c r="J250" s="114"/>
    </row>
    <row r="251" spans="2:15" ht="13.35" customHeight="1" x14ac:dyDescent="0.3">
      <c r="D251" s="211"/>
      <c r="E251" s="211"/>
      <c r="F251" s="211"/>
      <c r="G251" s="211"/>
      <c r="H251" s="211"/>
      <c r="I251" s="211"/>
      <c r="J251" s="114"/>
    </row>
    <row r="252" spans="2:15" ht="13.35" customHeight="1" x14ac:dyDescent="0.3">
      <c r="B252" s="470" t="s">
        <v>1</v>
      </c>
      <c r="C252" s="470" t="s">
        <v>2</v>
      </c>
      <c r="D252" s="474" t="s">
        <v>3</v>
      </c>
      <c r="E252" s="474"/>
      <c r="F252" s="474"/>
      <c r="G252" s="474"/>
      <c r="H252" s="475" t="s">
        <v>4</v>
      </c>
      <c r="I252" s="475" t="s">
        <v>59</v>
      </c>
      <c r="J252" s="470" t="s">
        <v>5</v>
      </c>
      <c r="K252" s="470" t="s">
        <v>60</v>
      </c>
      <c r="L252" s="81"/>
    </row>
    <row r="253" spans="2:15" ht="27" customHeight="1" x14ac:dyDescent="0.3">
      <c r="B253" s="471"/>
      <c r="C253" s="471"/>
      <c r="D253" s="154" t="s">
        <v>6</v>
      </c>
      <c r="E253" s="154" t="s">
        <v>7</v>
      </c>
      <c r="F253" s="154" t="s">
        <v>8</v>
      </c>
      <c r="G253" s="154" t="s">
        <v>9</v>
      </c>
      <c r="H253" s="476"/>
      <c r="I253" s="476"/>
      <c r="J253" s="414"/>
      <c r="K253" s="414"/>
      <c r="L253" s="81"/>
    </row>
    <row r="254" spans="2:15" ht="13.35" customHeight="1" x14ac:dyDescent="0.3">
      <c r="B254" s="101" t="s">
        <v>89</v>
      </c>
      <c r="C254" s="102" t="s">
        <v>141</v>
      </c>
      <c r="D254" s="155"/>
      <c r="E254" s="155"/>
      <c r="F254" s="155"/>
      <c r="G254" s="212"/>
      <c r="H254" s="155"/>
      <c r="I254" s="155"/>
      <c r="J254" s="156"/>
      <c r="K254" s="157"/>
      <c r="L254" s="125"/>
    </row>
    <row r="255" spans="2:15" ht="13.35" customHeight="1" x14ac:dyDescent="0.3">
      <c r="B255" s="130" t="s">
        <v>53</v>
      </c>
      <c r="C255" s="131" t="s">
        <v>99</v>
      </c>
      <c r="D255" s="132">
        <v>0</v>
      </c>
      <c r="E255" s="132">
        <v>0</v>
      </c>
      <c r="F255" s="132">
        <v>0</v>
      </c>
      <c r="G255" s="133">
        <f t="shared" ref="G255:G263" si="34">SUM(D255:F255)</f>
        <v>0</v>
      </c>
      <c r="H255" s="132">
        <v>0</v>
      </c>
      <c r="I255" s="132">
        <v>0</v>
      </c>
      <c r="J255" s="132">
        <v>0</v>
      </c>
      <c r="K255" s="135" t="s">
        <v>142</v>
      </c>
      <c r="L255" s="129"/>
    </row>
    <row r="256" spans="2:15" ht="13.35" customHeight="1" x14ac:dyDescent="0.3">
      <c r="B256" s="136" t="s">
        <v>55</v>
      </c>
      <c r="C256" s="25" t="s">
        <v>100</v>
      </c>
      <c r="D256" s="133">
        <v>0</v>
      </c>
      <c r="E256" s="133">
        <v>0</v>
      </c>
      <c r="F256" s="133">
        <v>0</v>
      </c>
      <c r="G256" s="133">
        <f t="shared" si="34"/>
        <v>0</v>
      </c>
      <c r="H256" s="133">
        <v>0</v>
      </c>
      <c r="I256" s="133">
        <v>0</v>
      </c>
      <c r="J256" s="133">
        <v>0</v>
      </c>
      <c r="K256" s="138" t="s">
        <v>121</v>
      </c>
      <c r="L256" s="129"/>
    </row>
    <row r="257" spans="2:12" ht="13.35" customHeight="1" x14ac:dyDescent="0.3">
      <c r="B257" s="136" t="s">
        <v>57</v>
      </c>
      <c r="C257" s="25" t="s">
        <v>101</v>
      </c>
      <c r="D257" s="133">
        <v>0</v>
      </c>
      <c r="E257" s="133">
        <v>0</v>
      </c>
      <c r="F257" s="133">
        <v>0</v>
      </c>
      <c r="G257" s="133">
        <f t="shared" si="34"/>
        <v>0</v>
      </c>
      <c r="H257" s="133">
        <v>0</v>
      </c>
      <c r="I257" s="133">
        <v>0</v>
      </c>
      <c r="J257" s="133">
        <v>0</v>
      </c>
      <c r="K257" s="138"/>
      <c r="L257" s="125"/>
    </row>
    <row r="258" spans="2:12" ht="13.35" customHeight="1" x14ac:dyDescent="0.3">
      <c r="B258" s="136" t="s">
        <v>102</v>
      </c>
      <c r="C258" s="25" t="s">
        <v>103</v>
      </c>
      <c r="D258" s="133">
        <v>0</v>
      </c>
      <c r="E258" s="133">
        <v>0</v>
      </c>
      <c r="F258" s="133">
        <v>0</v>
      </c>
      <c r="G258" s="133">
        <f t="shared" si="34"/>
        <v>0</v>
      </c>
      <c r="H258" s="133">
        <v>0</v>
      </c>
      <c r="I258" s="133">
        <v>0</v>
      </c>
      <c r="J258" s="133">
        <v>0</v>
      </c>
      <c r="K258" s="138"/>
      <c r="L258" s="125"/>
    </row>
    <row r="259" spans="2:12" ht="13.35" customHeight="1" x14ac:dyDescent="0.3">
      <c r="B259" s="136" t="s">
        <v>104</v>
      </c>
      <c r="C259" s="25" t="s">
        <v>105</v>
      </c>
      <c r="D259" s="133">
        <v>0</v>
      </c>
      <c r="E259" s="133">
        <v>0</v>
      </c>
      <c r="F259" s="133">
        <v>2.2000000000000002</v>
      </c>
      <c r="G259" s="133">
        <f t="shared" si="34"/>
        <v>2.2000000000000002</v>
      </c>
      <c r="H259" s="133">
        <v>0</v>
      </c>
      <c r="I259" s="133">
        <v>0</v>
      </c>
      <c r="J259" s="139">
        <v>5</v>
      </c>
      <c r="K259" s="138"/>
      <c r="L259" s="125"/>
    </row>
    <row r="260" spans="2:12" ht="13.35" customHeight="1" x14ac:dyDescent="0.3">
      <c r="B260" s="136" t="s">
        <v>106</v>
      </c>
      <c r="C260" s="25" t="s">
        <v>107</v>
      </c>
      <c r="D260" s="133">
        <v>0</v>
      </c>
      <c r="E260" s="133">
        <v>0</v>
      </c>
      <c r="F260" s="133">
        <v>0</v>
      </c>
      <c r="G260" s="133">
        <f t="shared" si="34"/>
        <v>0</v>
      </c>
      <c r="H260" s="133">
        <v>0</v>
      </c>
      <c r="I260" s="133">
        <v>0</v>
      </c>
      <c r="J260" s="133">
        <v>0</v>
      </c>
      <c r="K260" s="138"/>
      <c r="L260" s="125"/>
    </row>
    <row r="261" spans="2:12" ht="13.35" customHeight="1" x14ac:dyDescent="0.3">
      <c r="B261" s="136" t="s">
        <v>108</v>
      </c>
      <c r="C261" s="25" t="s">
        <v>109</v>
      </c>
      <c r="D261" s="133">
        <v>0</v>
      </c>
      <c r="E261" s="133">
        <v>0</v>
      </c>
      <c r="F261" s="133">
        <v>0</v>
      </c>
      <c r="G261" s="133">
        <f t="shared" si="34"/>
        <v>0</v>
      </c>
      <c r="H261" s="133">
        <v>0</v>
      </c>
      <c r="I261" s="133">
        <v>0</v>
      </c>
      <c r="J261" s="139">
        <v>0</v>
      </c>
      <c r="K261" s="138"/>
      <c r="L261" s="125"/>
    </row>
    <row r="262" spans="2:12" ht="13.35" customHeight="1" x14ac:dyDescent="0.3">
      <c r="B262" s="136" t="s">
        <v>110</v>
      </c>
      <c r="C262" s="25" t="s">
        <v>111</v>
      </c>
      <c r="D262" s="133">
        <v>0</v>
      </c>
      <c r="E262" s="133">
        <v>0</v>
      </c>
      <c r="F262" s="133">
        <v>0</v>
      </c>
      <c r="G262" s="133">
        <f t="shared" si="34"/>
        <v>0</v>
      </c>
      <c r="H262" s="133">
        <v>0</v>
      </c>
      <c r="I262" s="133">
        <v>0</v>
      </c>
      <c r="J262" s="139">
        <v>0</v>
      </c>
      <c r="K262" s="138"/>
      <c r="L262" s="125"/>
    </row>
    <row r="263" spans="2:12" ht="13.35" customHeight="1" x14ac:dyDescent="0.3">
      <c r="B263" s="136" t="s">
        <v>112</v>
      </c>
      <c r="C263" s="25" t="s">
        <v>113</v>
      </c>
      <c r="D263" s="133">
        <v>0</v>
      </c>
      <c r="E263" s="133">
        <v>29</v>
      </c>
      <c r="F263" s="133">
        <v>16</v>
      </c>
      <c r="G263" s="133">
        <f t="shared" si="34"/>
        <v>45</v>
      </c>
      <c r="H263" s="133">
        <v>5</v>
      </c>
      <c r="I263" s="133">
        <f>H263/E263*1000</f>
        <v>172.41379310344828</v>
      </c>
      <c r="J263" s="137">
        <v>55</v>
      </c>
      <c r="K263" s="138"/>
      <c r="L263" s="125"/>
    </row>
    <row r="264" spans="2:12" ht="13.35" customHeight="1" x14ac:dyDescent="0.3">
      <c r="B264" s="140" t="s">
        <v>21</v>
      </c>
      <c r="C264" s="141" t="s">
        <v>114</v>
      </c>
      <c r="D264" s="142">
        <v>1.31</v>
      </c>
      <c r="E264" s="142">
        <v>8.44</v>
      </c>
      <c r="F264" s="142">
        <v>0</v>
      </c>
      <c r="G264" s="142">
        <f>SUM(D264:F264)</f>
        <v>9.75</v>
      </c>
      <c r="H264" s="142">
        <v>1.27</v>
      </c>
      <c r="I264" s="133">
        <f>H264/E264*1000</f>
        <v>150.47393364928911</v>
      </c>
      <c r="J264" s="143">
        <v>35</v>
      </c>
      <c r="K264" s="144"/>
      <c r="L264" s="125"/>
    </row>
    <row r="265" spans="2:12" ht="13.35" customHeight="1" x14ac:dyDescent="0.3">
      <c r="B265" s="90"/>
      <c r="C265" s="91" t="s">
        <v>9</v>
      </c>
      <c r="D265" s="146">
        <f>SUM(D255:D264)</f>
        <v>1.31</v>
      </c>
      <c r="E265" s="146">
        <f>SUM(E255:E264)</f>
        <v>37.44</v>
      </c>
      <c r="F265" s="146">
        <f>SUM(F255:F264)</f>
        <v>18.2</v>
      </c>
      <c r="G265" s="146">
        <f>SUM(D265:F265)</f>
        <v>56.95</v>
      </c>
      <c r="H265" s="146">
        <f>SUM(H255:H264)</f>
        <v>6.27</v>
      </c>
      <c r="I265" s="146">
        <f>H265/E265*1000</f>
        <v>167.4679487179487</v>
      </c>
      <c r="J265" s="147">
        <f>SUM(J255:J264)</f>
        <v>95</v>
      </c>
      <c r="K265" s="148"/>
      <c r="L265" s="125"/>
    </row>
    <row r="266" spans="2:12" ht="13.35" customHeight="1" x14ac:dyDescent="0.3">
      <c r="D266" s="211"/>
      <c r="E266" s="211"/>
      <c r="F266" s="211"/>
      <c r="G266" s="211"/>
      <c r="H266" s="211"/>
      <c r="I266" s="211"/>
      <c r="J266" s="114"/>
    </row>
    <row r="267" spans="2:12" ht="13.35" customHeight="1" x14ac:dyDescent="0.3">
      <c r="D267" s="211"/>
      <c r="E267" s="211"/>
      <c r="F267" s="211"/>
      <c r="G267" s="211"/>
      <c r="H267" s="211"/>
      <c r="I267" s="211"/>
      <c r="J267" s="114"/>
    </row>
    <row r="268" spans="2:12" ht="13.35" customHeight="1" x14ac:dyDescent="0.3">
      <c r="D268" s="211"/>
      <c r="E268" s="211"/>
      <c r="F268" s="211"/>
      <c r="G268" s="211"/>
      <c r="H268" s="211"/>
      <c r="I268" s="211"/>
      <c r="J268" s="114"/>
    </row>
    <row r="269" spans="2:12" ht="13.35" customHeight="1" x14ac:dyDescent="0.3">
      <c r="B269" s="470" t="s">
        <v>1</v>
      </c>
      <c r="C269" s="470" t="s">
        <v>2</v>
      </c>
      <c r="D269" s="480" t="s">
        <v>3</v>
      </c>
      <c r="E269" s="481"/>
      <c r="F269" s="481"/>
      <c r="G269" s="482"/>
      <c r="H269" s="475" t="s">
        <v>4</v>
      </c>
      <c r="I269" s="475" t="s">
        <v>59</v>
      </c>
      <c r="J269" s="470" t="s">
        <v>5</v>
      </c>
      <c r="K269" s="470" t="s">
        <v>60</v>
      </c>
      <c r="L269" s="81"/>
    </row>
    <row r="270" spans="2:12" ht="22.5" customHeight="1" x14ac:dyDescent="0.3">
      <c r="B270" s="471"/>
      <c r="C270" s="471"/>
      <c r="D270" s="154" t="s">
        <v>6</v>
      </c>
      <c r="E270" s="154" t="s">
        <v>7</v>
      </c>
      <c r="F270" s="154" t="s">
        <v>8</v>
      </c>
      <c r="G270" s="154" t="s">
        <v>9</v>
      </c>
      <c r="H270" s="476"/>
      <c r="I270" s="476"/>
      <c r="J270" s="414"/>
      <c r="K270" s="414"/>
      <c r="L270" s="81"/>
    </row>
    <row r="271" spans="2:12" ht="14.25" customHeight="1" x14ac:dyDescent="0.3">
      <c r="B271" s="101" t="s">
        <v>90</v>
      </c>
      <c r="C271" s="102" t="s">
        <v>143</v>
      </c>
      <c r="D271" s="155"/>
      <c r="E271" s="155"/>
      <c r="F271" s="155"/>
      <c r="G271" s="155"/>
      <c r="H271" s="155"/>
      <c r="I271" s="155"/>
      <c r="J271" s="156"/>
      <c r="K271" s="157"/>
      <c r="L271" s="125"/>
    </row>
    <row r="272" spans="2:12" x14ac:dyDescent="0.3">
      <c r="B272" s="130" t="s">
        <v>53</v>
      </c>
      <c r="C272" s="131" t="s">
        <v>99</v>
      </c>
      <c r="D272" s="132">
        <v>0</v>
      </c>
      <c r="E272" s="132">
        <v>0</v>
      </c>
      <c r="F272" s="132">
        <v>0</v>
      </c>
      <c r="G272" s="133">
        <f t="shared" ref="G272" si="35">SUM(D272:F272)</f>
        <v>0</v>
      </c>
      <c r="H272" s="132">
        <v>0</v>
      </c>
      <c r="I272" s="132">
        <v>0</v>
      </c>
      <c r="J272" s="132">
        <v>0</v>
      </c>
      <c r="K272" s="135" t="s">
        <v>116</v>
      </c>
      <c r="L272" s="129"/>
    </row>
    <row r="273" spans="2:12" ht="13.35" customHeight="1" x14ac:dyDescent="0.3">
      <c r="B273" s="136" t="s">
        <v>55</v>
      </c>
      <c r="C273" s="25" t="s">
        <v>100</v>
      </c>
      <c r="D273" s="133">
        <v>0</v>
      </c>
      <c r="E273" s="133">
        <v>0</v>
      </c>
      <c r="F273" s="133">
        <v>0</v>
      </c>
      <c r="G273" s="133">
        <f>SUM(D273:F273)</f>
        <v>0</v>
      </c>
      <c r="H273" s="133">
        <v>0</v>
      </c>
      <c r="I273" s="133">
        <v>0</v>
      </c>
      <c r="J273" s="139">
        <v>0</v>
      </c>
      <c r="K273" s="138" t="s">
        <v>121</v>
      </c>
      <c r="L273" s="129"/>
    </row>
    <row r="274" spans="2:12" ht="13.35" customHeight="1" x14ac:dyDescent="0.3">
      <c r="B274" s="136" t="s">
        <v>57</v>
      </c>
      <c r="C274" s="25" t="s">
        <v>101</v>
      </c>
      <c r="D274" s="133">
        <v>0</v>
      </c>
      <c r="E274" s="133">
        <v>4.43</v>
      </c>
      <c r="F274" s="133">
        <v>129.57</v>
      </c>
      <c r="G274" s="133">
        <f>SUM(D274:F274)</f>
        <v>134</v>
      </c>
      <c r="H274" s="133">
        <v>1.73</v>
      </c>
      <c r="I274" s="133">
        <f>H274/E274*1000</f>
        <v>390.5191873589165</v>
      </c>
      <c r="J274" s="137">
        <v>108</v>
      </c>
      <c r="K274" s="138"/>
      <c r="L274" s="125"/>
    </row>
    <row r="275" spans="2:12" ht="13.35" customHeight="1" x14ac:dyDescent="0.3">
      <c r="B275" s="136" t="s">
        <v>102</v>
      </c>
      <c r="C275" s="25" t="s">
        <v>103</v>
      </c>
      <c r="D275" s="133">
        <v>47.79</v>
      </c>
      <c r="E275" s="133">
        <v>249.27</v>
      </c>
      <c r="F275" s="133">
        <v>199.79</v>
      </c>
      <c r="G275" s="133">
        <f>SUM(D275:F275)</f>
        <v>496.85</v>
      </c>
      <c r="H275" s="133">
        <v>93.81</v>
      </c>
      <c r="I275" s="133">
        <f>H275/E275*1000</f>
        <v>376.33890961607898</v>
      </c>
      <c r="J275" s="137">
        <v>523</v>
      </c>
      <c r="K275" s="138"/>
      <c r="L275" s="125"/>
    </row>
    <row r="276" spans="2:12" ht="13.35" customHeight="1" x14ac:dyDescent="0.3">
      <c r="B276" s="136" t="s">
        <v>104</v>
      </c>
      <c r="C276" s="25" t="s">
        <v>105</v>
      </c>
      <c r="D276" s="133">
        <v>0</v>
      </c>
      <c r="E276" s="133">
        <v>31</v>
      </c>
      <c r="F276" s="133">
        <v>183</v>
      </c>
      <c r="G276" s="133">
        <f t="shared" ref="G276:G281" si="36">SUM(D276:F276)</f>
        <v>214</v>
      </c>
      <c r="H276" s="133">
        <v>7.49</v>
      </c>
      <c r="I276" s="133">
        <f>H276/E276*1000</f>
        <v>241.61290322580643</v>
      </c>
      <c r="J276" s="139">
        <v>125</v>
      </c>
      <c r="K276" s="138"/>
      <c r="L276" s="125"/>
    </row>
    <row r="277" spans="2:12" ht="13.35" customHeight="1" x14ac:dyDescent="0.3">
      <c r="B277" s="136" t="s">
        <v>106</v>
      </c>
      <c r="C277" s="25" t="s">
        <v>107</v>
      </c>
      <c r="D277" s="133">
        <v>0</v>
      </c>
      <c r="E277" s="133">
        <v>211</v>
      </c>
      <c r="F277" s="133">
        <v>79</v>
      </c>
      <c r="G277" s="133">
        <f t="shared" si="36"/>
        <v>290</v>
      </c>
      <c r="H277" s="133">
        <v>32.4</v>
      </c>
      <c r="I277" s="133">
        <f t="shared" ref="I277:I280" si="37">H277/E277*1000</f>
        <v>153.55450236966826</v>
      </c>
      <c r="J277" s="139">
        <v>925</v>
      </c>
      <c r="K277" s="138"/>
      <c r="L277" s="125"/>
    </row>
    <row r="278" spans="2:12" ht="13.35" customHeight="1" x14ac:dyDescent="0.3">
      <c r="B278" s="136" t="s">
        <v>108</v>
      </c>
      <c r="C278" s="25" t="s">
        <v>109</v>
      </c>
      <c r="D278" s="133">
        <v>132.85</v>
      </c>
      <c r="E278" s="133">
        <v>466.05</v>
      </c>
      <c r="F278" s="133">
        <v>0</v>
      </c>
      <c r="G278" s="133">
        <f t="shared" si="36"/>
        <v>598.9</v>
      </c>
      <c r="H278" s="133">
        <v>87.31</v>
      </c>
      <c r="I278" s="133">
        <f>H278/E278*1000</f>
        <v>187.34041411865678</v>
      </c>
      <c r="J278" s="139">
        <v>564</v>
      </c>
      <c r="K278" s="138"/>
      <c r="L278" s="125"/>
    </row>
    <row r="279" spans="2:12" ht="13.35" customHeight="1" x14ac:dyDescent="0.3">
      <c r="B279" s="136" t="s">
        <v>110</v>
      </c>
      <c r="C279" s="25" t="s">
        <v>111</v>
      </c>
      <c r="D279" s="133">
        <v>5.2</v>
      </c>
      <c r="E279" s="133">
        <v>118.8</v>
      </c>
      <c r="F279" s="133">
        <v>32.65</v>
      </c>
      <c r="G279" s="133">
        <f t="shared" si="36"/>
        <v>156.65</v>
      </c>
      <c r="H279" s="133">
        <v>28.82</v>
      </c>
      <c r="I279" s="133">
        <f t="shared" si="37"/>
        <v>242.59259259259261</v>
      </c>
      <c r="J279" s="139">
        <v>1000</v>
      </c>
      <c r="K279" s="138"/>
      <c r="L279" s="125"/>
    </row>
    <row r="280" spans="2:12" ht="13.35" customHeight="1" x14ac:dyDescent="0.3">
      <c r="B280" s="136" t="s">
        <v>112</v>
      </c>
      <c r="C280" s="25" t="s">
        <v>113</v>
      </c>
      <c r="D280" s="133">
        <v>0</v>
      </c>
      <c r="E280" s="133">
        <v>85</v>
      </c>
      <c r="F280" s="133">
        <v>52.91</v>
      </c>
      <c r="G280" s="133">
        <f t="shared" si="36"/>
        <v>137.91</v>
      </c>
      <c r="H280" s="133">
        <v>19</v>
      </c>
      <c r="I280" s="133">
        <f t="shared" si="37"/>
        <v>223.52941176470588</v>
      </c>
      <c r="J280" s="139">
        <v>85</v>
      </c>
      <c r="K280" s="138"/>
      <c r="L280" s="125"/>
    </row>
    <row r="281" spans="2:12" ht="13.35" customHeight="1" x14ac:dyDescent="0.3">
      <c r="B281" s="140" t="s">
        <v>21</v>
      </c>
      <c r="C281" s="141" t="s">
        <v>114</v>
      </c>
      <c r="D281" s="142">
        <v>0</v>
      </c>
      <c r="E281" s="142">
        <v>0</v>
      </c>
      <c r="F281" s="142">
        <v>0</v>
      </c>
      <c r="G281" s="133">
        <f t="shared" si="36"/>
        <v>0</v>
      </c>
      <c r="H281" s="142">
        <v>0</v>
      </c>
      <c r="I281" s="142">
        <v>0</v>
      </c>
      <c r="J281" s="142">
        <v>0</v>
      </c>
      <c r="K281" s="144"/>
      <c r="L281" s="125"/>
    </row>
    <row r="282" spans="2:12" ht="13.35" customHeight="1" x14ac:dyDescent="0.3">
      <c r="B282" s="90"/>
      <c r="C282" s="91" t="s">
        <v>9</v>
      </c>
      <c r="D282" s="146">
        <f>SUM(D272:D281)</f>
        <v>185.83999999999997</v>
      </c>
      <c r="E282" s="146">
        <f>SUM(E272:E281)</f>
        <v>1165.55</v>
      </c>
      <c r="F282" s="146">
        <f>SUM(F272:F281)</f>
        <v>676.92</v>
      </c>
      <c r="G282" s="146">
        <f>SUM(D282:F282)</f>
        <v>2028.31</v>
      </c>
      <c r="H282" s="146">
        <f>SUM(H272:H281)</f>
        <v>270.56</v>
      </c>
      <c r="I282" s="146">
        <f>H282/E282*1000</f>
        <v>232.1307537214191</v>
      </c>
      <c r="J282" s="147">
        <f>SUM(J272:J281)</f>
        <v>3330</v>
      </c>
      <c r="K282" s="148"/>
      <c r="L282" s="125"/>
    </row>
    <row r="283" spans="2:12" ht="13.35" customHeight="1" x14ac:dyDescent="0.3">
      <c r="D283" s="211"/>
      <c r="E283" s="211"/>
      <c r="F283" s="211"/>
      <c r="G283" s="211"/>
      <c r="H283" s="211"/>
      <c r="I283" s="211"/>
      <c r="J283" s="114"/>
    </row>
    <row r="284" spans="2:12" x14ac:dyDescent="0.3">
      <c r="B284" s="30" t="s">
        <v>52</v>
      </c>
      <c r="C284" s="30"/>
      <c r="D284" s="211"/>
      <c r="E284" s="211"/>
      <c r="F284" s="211"/>
      <c r="G284" s="211"/>
      <c r="H284" s="211"/>
      <c r="I284" s="211"/>
      <c r="J284" s="114"/>
    </row>
    <row r="285" spans="2:12" x14ac:dyDescent="0.3">
      <c r="B285" s="29" t="s">
        <v>53</v>
      </c>
      <c r="C285" s="30" t="s">
        <v>54</v>
      </c>
      <c r="D285" s="211"/>
      <c r="E285" s="211"/>
      <c r="F285" s="211"/>
      <c r="G285" s="211"/>
      <c r="H285" s="211"/>
      <c r="I285" s="211"/>
      <c r="J285" s="114"/>
    </row>
    <row r="286" spans="2:12" x14ac:dyDescent="0.3">
      <c r="B286" s="29" t="s">
        <v>55</v>
      </c>
      <c r="C286" s="30" t="s">
        <v>56</v>
      </c>
      <c r="D286" s="211"/>
      <c r="E286" s="211"/>
      <c r="F286" s="211"/>
      <c r="G286" s="211"/>
      <c r="H286" s="211"/>
      <c r="I286" s="211"/>
      <c r="J286" s="114"/>
    </row>
    <row r="287" spans="2:12" x14ac:dyDescent="0.3">
      <c r="B287" s="29" t="s">
        <v>57</v>
      </c>
      <c r="C287" s="30" t="s">
        <v>58</v>
      </c>
      <c r="D287" s="211"/>
      <c r="E287" s="211"/>
      <c r="F287" s="211"/>
      <c r="G287" s="211"/>
      <c r="H287" s="211"/>
      <c r="I287" s="211"/>
      <c r="J287" s="114"/>
    </row>
    <row r="288" spans="2:12" x14ac:dyDescent="0.3">
      <c r="D288" s="211"/>
      <c r="E288" s="211"/>
      <c r="F288" s="211"/>
      <c r="G288" s="211"/>
      <c r="H288" s="211"/>
      <c r="I288" s="211"/>
    </row>
    <row r="289" spans="4:10" x14ac:dyDescent="0.3">
      <c r="D289" s="211"/>
      <c r="E289" s="211"/>
      <c r="F289" s="211"/>
      <c r="G289" s="211"/>
      <c r="H289" s="211"/>
      <c r="I289" s="211"/>
    </row>
    <row r="290" spans="4:10" x14ac:dyDescent="0.3">
      <c r="D290" s="211"/>
      <c r="E290" s="211"/>
      <c r="F290" s="211"/>
      <c r="G290" s="211"/>
      <c r="H290" s="211"/>
      <c r="I290" s="211"/>
    </row>
    <row r="291" spans="4:10" x14ac:dyDescent="0.3">
      <c r="D291" s="211"/>
      <c r="E291" s="211"/>
      <c r="F291" s="211"/>
      <c r="G291" s="211"/>
      <c r="H291" s="211"/>
      <c r="I291" s="211"/>
    </row>
    <row r="292" spans="4:10" x14ac:dyDescent="0.3">
      <c r="D292" s="211"/>
      <c r="E292" s="211"/>
      <c r="F292" s="211"/>
      <c r="G292" s="211"/>
      <c r="H292" s="211"/>
      <c r="I292" s="211"/>
      <c r="J292" s="114"/>
    </row>
    <row r="293" spans="4:10" x14ac:dyDescent="0.3">
      <c r="D293" s="211"/>
      <c r="E293" s="211"/>
      <c r="F293" s="211"/>
      <c r="G293" s="211"/>
      <c r="H293" s="211"/>
      <c r="I293" s="211"/>
      <c r="J293" s="114"/>
    </row>
    <row r="294" spans="4:10" x14ac:dyDescent="0.3">
      <c r="D294" s="211"/>
      <c r="E294" s="211"/>
      <c r="F294" s="211"/>
      <c r="G294" s="211"/>
      <c r="H294" s="211"/>
      <c r="I294" s="211"/>
      <c r="J294" s="114"/>
    </row>
    <row r="295" spans="4:10" x14ac:dyDescent="0.3">
      <c r="D295" s="211"/>
      <c r="E295" s="211"/>
      <c r="F295" s="211"/>
      <c r="G295" s="211"/>
      <c r="H295" s="211"/>
      <c r="I295" s="211"/>
      <c r="J295" s="114"/>
    </row>
    <row r="296" spans="4:10" x14ac:dyDescent="0.3">
      <c r="D296" s="211"/>
      <c r="E296" s="211"/>
      <c r="F296" s="211"/>
      <c r="G296" s="211"/>
      <c r="H296" s="211"/>
      <c r="I296" s="211"/>
      <c r="J296" s="114"/>
    </row>
    <row r="297" spans="4:10" x14ac:dyDescent="0.3">
      <c r="D297" s="211"/>
      <c r="E297" s="211"/>
      <c r="F297" s="211"/>
      <c r="G297" s="211"/>
      <c r="H297" s="211"/>
      <c r="I297" s="211"/>
      <c r="J297" s="114"/>
    </row>
    <row r="298" spans="4:10" x14ac:dyDescent="0.3">
      <c r="D298" s="211"/>
      <c r="E298" s="211"/>
      <c r="F298" s="211"/>
      <c r="G298" s="211"/>
      <c r="H298" s="211"/>
      <c r="I298" s="211"/>
      <c r="J298" s="114"/>
    </row>
    <row r="299" spans="4:10" x14ac:dyDescent="0.3">
      <c r="D299" s="211"/>
      <c r="E299" s="211"/>
      <c r="F299" s="211"/>
      <c r="G299" s="211"/>
      <c r="H299" s="211"/>
      <c r="I299" s="211"/>
      <c r="J299" s="114"/>
    </row>
    <row r="300" spans="4:10" x14ac:dyDescent="0.3">
      <c r="D300" s="211"/>
      <c r="E300" s="211"/>
      <c r="F300" s="211"/>
      <c r="G300" s="211"/>
      <c r="H300" s="211"/>
      <c r="I300" s="211"/>
      <c r="J300" s="114"/>
    </row>
    <row r="301" spans="4:10" x14ac:dyDescent="0.3">
      <c r="D301" s="211"/>
      <c r="E301" s="211"/>
      <c r="F301" s="211"/>
      <c r="G301" s="211"/>
      <c r="H301" s="211"/>
      <c r="I301" s="211"/>
      <c r="J301" s="114"/>
    </row>
    <row r="302" spans="4:10" x14ac:dyDescent="0.3">
      <c r="D302" s="211"/>
      <c r="E302" s="211"/>
      <c r="F302" s="211"/>
      <c r="G302" s="211"/>
      <c r="H302" s="211"/>
      <c r="I302" s="211"/>
      <c r="J302" s="114"/>
    </row>
    <row r="303" spans="4:10" x14ac:dyDescent="0.3">
      <c r="D303" s="211"/>
      <c r="E303" s="211"/>
      <c r="F303" s="211"/>
      <c r="G303" s="211"/>
      <c r="H303" s="211"/>
      <c r="I303" s="211"/>
      <c r="J303" s="114"/>
    </row>
    <row r="304" spans="4:10" x14ac:dyDescent="0.3">
      <c r="J304" s="114"/>
    </row>
    <row r="305" spans="10:10" x14ac:dyDescent="0.3">
      <c r="J305" s="114"/>
    </row>
    <row r="306" spans="10:10" x14ac:dyDescent="0.3">
      <c r="J306" s="114"/>
    </row>
    <row r="307" spans="10:10" x14ac:dyDescent="0.3">
      <c r="J307" s="114"/>
    </row>
    <row r="308" spans="10:10" x14ac:dyDescent="0.3">
      <c r="J308" s="114"/>
    </row>
    <row r="309" spans="10:10" x14ac:dyDescent="0.3">
      <c r="J309" s="114"/>
    </row>
    <row r="310" spans="10:10" x14ac:dyDescent="0.3">
      <c r="J310" s="114"/>
    </row>
    <row r="311" spans="10:10" x14ac:dyDescent="0.3">
      <c r="J311" s="114"/>
    </row>
    <row r="312" spans="10:10" x14ac:dyDescent="0.3">
      <c r="J312" s="114"/>
    </row>
    <row r="313" spans="10:10" x14ac:dyDescent="0.3">
      <c r="J313" s="114"/>
    </row>
    <row r="314" spans="10:10" x14ac:dyDescent="0.3">
      <c r="J314" s="114"/>
    </row>
    <row r="315" spans="10:10" x14ac:dyDescent="0.3">
      <c r="J315" s="114"/>
    </row>
    <row r="316" spans="10:10" x14ac:dyDescent="0.3">
      <c r="J316" s="114"/>
    </row>
    <row r="317" spans="10:10" x14ac:dyDescent="0.3">
      <c r="J317" s="114"/>
    </row>
    <row r="318" spans="10:10" x14ac:dyDescent="0.3">
      <c r="J318" s="114"/>
    </row>
    <row r="319" spans="10:10" x14ac:dyDescent="0.3">
      <c r="J319" s="114"/>
    </row>
    <row r="320" spans="10:10" x14ac:dyDescent="0.3">
      <c r="J320" s="114"/>
    </row>
    <row r="321" spans="10:10" x14ac:dyDescent="0.3">
      <c r="J321" s="114"/>
    </row>
    <row r="322" spans="10:10" x14ac:dyDescent="0.3">
      <c r="J322" s="114"/>
    </row>
    <row r="323" spans="10:10" x14ac:dyDescent="0.3">
      <c r="J323" s="114"/>
    </row>
    <row r="324" spans="10:10" x14ac:dyDescent="0.3">
      <c r="J324" s="114"/>
    </row>
    <row r="325" spans="10:10" x14ac:dyDescent="0.3">
      <c r="J325" s="114"/>
    </row>
    <row r="326" spans="10:10" x14ac:dyDescent="0.3">
      <c r="J326" s="114"/>
    </row>
    <row r="327" spans="10:10" x14ac:dyDescent="0.3">
      <c r="J327" s="114"/>
    </row>
    <row r="328" spans="10:10" x14ac:dyDescent="0.3">
      <c r="J328" s="114"/>
    </row>
    <row r="329" spans="10:10" x14ac:dyDescent="0.3">
      <c r="J329" s="114"/>
    </row>
  </sheetData>
  <mergeCells count="107">
    <mergeCell ref="K252:K253"/>
    <mergeCell ref="B269:B270"/>
    <mergeCell ref="C269:C270"/>
    <mergeCell ref="D269:G269"/>
    <mergeCell ref="H269:H270"/>
    <mergeCell ref="I269:I270"/>
    <mergeCell ref="J269:J270"/>
    <mergeCell ref="K269:K270"/>
    <mergeCell ref="B252:B253"/>
    <mergeCell ref="C252:C253"/>
    <mergeCell ref="D252:G252"/>
    <mergeCell ref="H252:H253"/>
    <mergeCell ref="I252:I253"/>
    <mergeCell ref="J252:J253"/>
    <mergeCell ref="K211:K212"/>
    <mergeCell ref="B235:B236"/>
    <mergeCell ref="C235:C236"/>
    <mergeCell ref="D235:G235"/>
    <mergeCell ref="H235:H236"/>
    <mergeCell ref="I235:I236"/>
    <mergeCell ref="J235:J236"/>
    <mergeCell ref="K235:K236"/>
    <mergeCell ref="B211:B212"/>
    <mergeCell ref="C211:C212"/>
    <mergeCell ref="D211:G211"/>
    <mergeCell ref="H211:H212"/>
    <mergeCell ref="I211:I212"/>
    <mergeCell ref="J211:J212"/>
    <mergeCell ref="K175:K176"/>
    <mergeCell ref="B192:B193"/>
    <mergeCell ref="C192:C193"/>
    <mergeCell ref="D192:G192"/>
    <mergeCell ref="H192:H193"/>
    <mergeCell ref="I192:I193"/>
    <mergeCell ref="J192:J193"/>
    <mergeCell ref="K192:K193"/>
    <mergeCell ref="B175:B176"/>
    <mergeCell ref="C175:C176"/>
    <mergeCell ref="D175:G175"/>
    <mergeCell ref="H175:H176"/>
    <mergeCell ref="I175:I176"/>
    <mergeCell ref="J175:J176"/>
    <mergeCell ref="K134:K135"/>
    <mergeCell ref="B151:B152"/>
    <mergeCell ref="C151:C152"/>
    <mergeCell ref="D151:G151"/>
    <mergeCell ref="H151:H152"/>
    <mergeCell ref="I151:I152"/>
    <mergeCell ref="J151:J152"/>
    <mergeCell ref="K151:K152"/>
    <mergeCell ref="B134:B135"/>
    <mergeCell ref="C134:C135"/>
    <mergeCell ref="D134:G134"/>
    <mergeCell ref="H134:H135"/>
    <mergeCell ref="I134:I135"/>
    <mergeCell ref="J134:J135"/>
    <mergeCell ref="K93:K94"/>
    <mergeCell ref="B117:B118"/>
    <mergeCell ref="C117:C118"/>
    <mergeCell ref="D117:G117"/>
    <mergeCell ref="H117:H118"/>
    <mergeCell ref="I117:I118"/>
    <mergeCell ref="J117:J118"/>
    <mergeCell ref="K117:K118"/>
    <mergeCell ref="B93:B94"/>
    <mergeCell ref="C93:C94"/>
    <mergeCell ref="D93:G93"/>
    <mergeCell ref="H93:H94"/>
    <mergeCell ref="I93:I94"/>
    <mergeCell ref="J93:J94"/>
    <mergeCell ref="K59:K60"/>
    <mergeCell ref="B76:B77"/>
    <mergeCell ref="C76:C77"/>
    <mergeCell ref="D76:G76"/>
    <mergeCell ref="H76:H77"/>
    <mergeCell ref="I76:I77"/>
    <mergeCell ref="J76:J77"/>
    <mergeCell ref="K76:K77"/>
    <mergeCell ref="B59:B60"/>
    <mergeCell ref="C59:C60"/>
    <mergeCell ref="D59:G59"/>
    <mergeCell ref="H59:H60"/>
    <mergeCell ref="I59:I60"/>
    <mergeCell ref="J59:J60"/>
    <mergeCell ref="K22:K23"/>
    <mergeCell ref="B39:B40"/>
    <mergeCell ref="C39:C40"/>
    <mergeCell ref="D39:G39"/>
    <mergeCell ref="H39:H40"/>
    <mergeCell ref="I39:I40"/>
    <mergeCell ref="J39:J40"/>
    <mergeCell ref="K39:K40"/>
    <mergeCell ref="B22:B23"/>
    <mergeCell ref="C22:C23"/>
    <mergeCell ref="D22:G22"/>
    <mergeCell ref="H22:H23"/>
    <mergeCell ref="I22:I23"/>
    <mergeCell ref="J22:J23"/>
    <mergeCell ref="B1:K1"/>
    <mergeCell ref="B2:K2"/>
    <mergeCell ref="B5:B6"/>
    <mergeCell ref="C5:C6"/>
    <mergeCell ref="D5:G5"/>
    <mergeCell ref="H5:H6"/>
    <mergeCell ref="I5:I6"/>
    <mergeCell ref="J5:J6"/>
    <mergeCell ref="K5:K6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08DF-76F5-4B47-B3D1-EBD0EB86C6D9}">
  <sheetPr>
    <tabColor rgb="FF00B0F0"/>
  </sheetPr>
  <dimension ref="B1:N332"/>
  <sheetViews>
    <sheetView view="pageBreakPreview" topLeftCell="B1" zoomScale="90" zoomScaleNormal="100" zoomScaleSheetLayoutView="90" workbookViewId="0">
      <pane xSplit="2" ySplit="7" topLeftCell="D277" activePane="bottomRight" state="frozen"/>
      <selection activeCell="Q19" sqref="Q19"/>
      <selection pane="topRight" activeCell="Q19" sqref="Q19"/>
      <selection pane="bottomLeft" activeCell="Q19" sqref="Q19"/>
      <selection pane="bottomRight" activeCell="D295" sqref="D295"/>
    </sheetView>
  </sheetViews>
  <sheetFormatPr defaultRowHeight="14.4" x14ac:dyDescent="0.3"/>
  <cols>
    <col min="1" max="1" width="7.77734375" style="273" customWidth="1"/>
    <col min="2" max="2" width="3.88671875" style="273" customWidth="1"/>
    <col min="3" max="3" width="14.6640625" style="273" customWidth="1"/>
    <col min="4" max="4" width="10" style="374" customWidth="1"/>
    <col min="5" max="5" width="12.109375" style="374" customWidth="1"/>
    <col min="6" max="6" width="8.6640625" style="374" customWidth="1"/>
    <col min="7" max="7" width="9.6640625" style="374" customWidth="1"/>
    <col min="8" max="8" width="9.77734375" style="374" customWidth="1"/>
    <col min="9" max="9" width="9.6640625" style="374" customWidth="1"/>
    <col min="10" max="10" width="9.88671875" style="370" customWidth="1"/>
    <col min="11" max="11" width="8.77734375" style="273" customWidth="1"/>
    <col min="12" max="12" width="9.88671875" style="273" bestFit="1" customWidth="1"/>
    <col min="13" max="14" width="8.88671875" style="273"/>
    <col min="15" max="15" width="9.44140625" style="273" bestFit="1" customWidth="1"/>
    <col min="16" max="16" width="12.109375" style="273" customWidth="1"/>
    <col min="17" max="16384" width="8.88671875" style="273"/>
  </cols>
  <sheetData>
    <row r="1" spans="2:13" ht="15.75" customHeight="1" x14ac:dyDescent="0.3">
      <c r="B1" s="438" t="s">
        <v>97</v>
      </c>
      <c r="C1" s="438"/>
      <c r="D1" s="438"/>
      <c r="E1" s="438"/>
      <c r="F1" s="438"/>
      <c r="G1" s="438"/>
      <c r="H1" s="438"/>
      <c r="I1" s="438"/>
      <c r="J1" s="438"/>
      <c r="K1" s="438"/>
      <c r="L1" s="272"/>
      <c r="M1" s="272"/>
    </row>
    <row r="2" spans="2:13" ht="15.6" customHeight="1" x14ac:dyDescent="0.3">
      <c r="B2" s="438" t="s">
        <v>165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2:13" ht="15.6" x14ac:dyDescent="0.3">
      <c r="B3" s="439" t="s">
        <v>164</v>
      </c>
      <c r="C3" s="439"/>
      <c r="D3" s="439"/>
      <c r="E3" s="439"/>
      <c r="F3" s="439"/>
      <c r="G3" s="439"/>
      <c r="H3" s="439"/>
      <c r="I3" s="439"/>
      <c r="J3" s="439"/>
      <c r="K3" s="439"/>
    </row>
    <row r="4" spans="2:13" ht="15.6" x14ac:dyDescent="0.3">
      <c r="B4" s="274"/>
      <c r="C4" s="274"/>
      <c r="D4" s="275"/>
      <c r="E4" s="275"/>
      <c r="F4" s="275"/>
      <c r="G4" s="275"/>
      <c r="H4" s="275"/>
      <c r="I4" s="275"/>
      <c r="J4" s="276"/>
      <c r="K4" s="274"/>
    </row>
    <row r="5" spans="2:13" ht="14.25" customHeight="1" x14ac:dyDescent="0.3">
      <c r="B5" s="423" t="s">
        <v>1</v>
      </c>
      <c r="C5" s="423" t="s">
        <v>2</v>
      </c>
      <c r="D5" s="435" t="s">
        <v>3</v>
      </c>
      <c r="E5" s="435"/>
      <c r="F5" s="435"/>
      <c r="G5" s="435"/>
      <c r="H5" s="436" t="s">
        <v>4</v>
      </c>
      <c r="I5" s="436" t="s">
        <v>59</v>
      </c>
      <c r="J5" s="423" t="s">
        <v>5</v>
      </c>
      <c r="K5" s="423" t="s">
        <v>60</v>
      </c>
    </row>
    <row r="6" spans="2:13" ht="25.5" customHeight="1" x14ac:dyDescent="0.3">
      <c r="B6" s="425"/>
      <c r="C6" s="425"/>
      <c r="D6" s="277" t="s">
        <v>6</v>
      </c>
      <c r="E6" s="277" t="s">
        <v>7</v>
      </c>
      <c r="F6" s="277" t="s">
        <v>8</v>
      </c>
      <c r="G6" s="277" t="s">
        <v>9</v>
      </c>
      <c r="H6" s="437"/>
      <c r="I6" s="437"/>
      <c r="J6" s="424"/>
      <c r="K6" s="424"/>
    </row>
    <row r="7" spans="2:13" s="281" customFormat="1" ht="13.35" customHeight="1" x14ac:dyDescent="0.3">
      <c r="B7" s="278" t="s">
        <v>53</v>
      </c>
      <c r="C7" s="279" t="s">
        <v>98</v>
      </c>
      <c r="D7" s="280"/>
      <c r="E7" s="280"/>
      <c r="F7" s="280"/>
      <c r="G7" s="280"/>
      <c r="H7" s="280"/>
      <c r="I7" s="280"/>
      <c r="J7" s="85"/>
      <c r="K7" s="86"/>
    </row>
    <row r="8" spans="2:13" ht="13.35" customHeight="1" x14ac:dyDescent="0.3">
      <c r="B8" s="282" t="s">
        <v>53</v>
      </c>
      <c r="C8" s="283" t="s">
        <v>99</v>
      </c>
      <c r="D8" s="284">
        <v>7.22</v>
      </c>
      <c r="E8" s="284">
        <v>30.29</v>
      </c>
      <c r="F8" s="284">
        <v>0</v>
      </c>
      <c r="G8" s="285">
        <f t="shared" ref="G8:G18" si="0">SUM(D8:F8)</f>
        <v>37.51</v>
      </c>
      <c r="H8" s="284">
        <v>11.89</v>
      </c>
      <c r="I8" s="284">
        <f t="shared" ref="I8:I18" si="1">H8/E8*1000</f>
        <v>392.53879168042261</v>
      </c>
      <c r="J8" s="286">
        <v>111</v>
      </c>
      <c r="K8" s="135" t="s">
        <v>163</v>
      </c>
    </row>
    <row r="9" spans="2:13" ht="13.35" customHeight="1" x14ac:dyDescent="0.3">
      <c r="B9" s="287" t="s">
        <v>55</v>
      </c>
      <c r="C9" s="288" t="s">
        <v>100</v>
      </c>
      <c r="D9" s="285">
        <v>714.99</v>
      </c>
      <c r="E9" s="285">
        <v>10060.469999999999</v>
      </c>
      <c r="F9" s="285">
        <v>714.86</v>
      </c>
      <c r="G9" s="285">
        <f t="shared" si="0"/>
        <v>11490.32</v>
      </c>
      <c r="H9" s="285">
        <v>12122.97</v>
      </c>
      <c r="I9" s="285">
        <f t="shared" si="1"/>
        <v>1205.0103026995757</v>
      </c>
      <c r="J9" s="289">
        <v>12066</v>
      </c>
      <c r="K9" s="138"/>
    </row>
    <row r="10" spans="2:13" ht="13.5" customHeight="1" x14ac:dyDescent="0.3">
      <c r="B10" s="287" t="s">
        <v>57</v>
      </c>
      <c r="C10" s="288" t="s">
        <v>101</v>
      </c>
      <c r="D10" s="285">
        <v>1206.8</v>
      </c>
      <c r="E10" s="285">
        <v>10629.36</v>
      </c>
      <c r="F10" s="285">
        <v>610.41999999999996</v>
      </c>
      <c r="G10" s="285">
        <f t="shared" si="0"/>
        <v>12446.58</v>
      </c>
      <c r="H10" s="285">
        <v>15276.69</v>
      </c>
      <c r="I10" s="285">
        <f t="shared" si="1"/>
        <v>1437.2163516900357</v>
      </c>
      <c r="J10" s="139">
        <v>12850</v>
      </c>
      <c r="K10" s="138"/>
    </row>
    <row r="11" spans="2:13" ht="13.35" customHeight="1" x14ac:dyDescent="0.3">
      <c r="B11" s="287" t="s">
        <v>102</v>
      </c>
      <c r="C11" s="288" t="s">
        <v>103</v>
      </c>
      <c r="D11" s="285">
        <v>1044.06</v>
      </c>
      <c r="E11" s="285">
        <v>8408.48</v>
      </c>
      <c r="F11" s="285">
        <v>1397.95</v>
      </c>
      <c r="G11" s="285">
        <f t="shared" si="0"/>
        <v>10850.49</v>
      </c>
      <c r="H11" s="285">
        <v>7129.95</v>
      </c>
      <c r="I11" s="285">
        <f t="shared" si="1"/>
        <v>847.94754818944682</v>
      </c>
      <c r="J11" s="139">
        <v>17813</v>
      </c>
      <c r="K11" s="138"/>
    </row>
    <row r="12" spans="2:13" s="293" customFormat="1" ht="13.35" customHeight="1" x14ac:dyDescent="0.3">
      <c r="B12" s="290" t="s">
        <v>104</v>
      </c>
      <c r="C12" s="291" t="s">
        <v>105</v>
      </c>
      <c r="D12" s="292">
        <v>2369.85</v>
      </c>
      <c r="E12" s="292">
        <v>9239.7199999999993</v>
      </c>
      <c r="F12" s="292">
        <v>297.5</v>
      </c>
      <c r="G12" s="292">
        <f t="shared" si="0"/>
        <v>11907.07</v>
      </c>
      <c r="H12" s="292">
        <v>7715.42</v>
      </c>
      <c r="I12" s="292">
        <f t="shared" si="1"/>
        <v>835.02746836484232</v>
      </c>
      <c r="J12" s="254">
        <v>21659</v>
      </c>
      <c r="K12" s="255"/>
    </row>
    <row r="13" spans="2:13" ht="13.35" customHeight="1" x14ac:dyDescent="0.3">
      <c r="B13" s="287" t="s">
        <v>106</v>
      </c>
      <c r="C13" s="288" t="s">
        <v>107</v>
      </c>
      <c r="D13" s="285">
        <v>817</v>
      </c>
      <c r="E13" s="285">
        <v>1178</v>
      </c>
      <c r="F13" s="285">
        <v>16</v>
      </c>
      <c r="G13" s="285">
        <f t="shared" si="0"/>
        <v>2011</v>
      </c>
      <c r="H13" s="285">
        <v>1481.75</v>
      </c>
      <c r="I13" s="285">
        <f t="shared" si="1"/>
        <v>1257.8522920203734</v>
      </c>
      <c r="J13" s="139">
        <v>4106</v>
      </c>
      <c r="K13" s="138"/>
    </row>
    <row r="14" spans="2:13" ht="13.35" customHeight="1" x14ac:dyDescent="0.3">
      <c r="B14" s="287" t="s">
        <v>108</v>
      </c>
      <c r="C14" s="288" t="s">
        <v>109</v>
      </c>
      <c r="D14" s="285">
        <v>1622.26</v>
      </c>
      <c r="E14" s="285">
        <v>3412.5</v>
      </c>
      <c r="F14" s="285">
        <v>134.65</v>
      </c>
      <c r="G14" s="285">
        <f t="shared" si="0"/>
        <v>5169.41</v>
      </c>
      <c r="H14" s="285">
        <v>3526.56</v>
      </c>
      <c r="I14" s="285">
        <f t="shared" si="1"/>
        <v>1033.4241758241758</v>
      </c>
      <c r="J14" s="139">
        <v>4913</v>
      </c>
      <c r="K14" s="138"/>
    </row>
    <row r="15" spans="2:13" ht="13.35" customHeight="1" x14ac:dyDescent="0.3">
      <c r="B15" s="287" t="s">
        <v>110</v>
      </c>
      <c r="C15" s="288" t="s">
        <v>111</v>
      </c>
      <c r="D15" s="285">
        <v>436.83</v>
      </c>
      <c r="E15" s="285">
        <v>845</v>
      </c>
      <c r="F15" s="285">
        <v>376.61</v>
      </c>
      <c r="G15" s="285">
        <f t="shared" si="0"/>
        <v>1658.44</v>
      </c>
      <c r="H15" s="285">
        <v>795.42</v>
      </c>
      <c r="I15" s="285">
        <f t="shared" si="1"/>
        <v>941.32544378698219</v>
      </c>
      <c r="J15" s="139">
        <v>3749</v>
      </c>
      <c r="K15" s="138"/>
    </row>
    <row r="16" spans="2:13" ht="13.35" customHeight="1" x14ac:dyDescent="0.3">
      <c r="B16" s="287" t="s">
        <v>112</v>
      </c>
      <c r="C16" s="288" t="s">
        <v>113</v>
      </c>
      <c r="D16" s="285">
        <v>104.4</v>
      </c>
      <c r="E16" s="285">
        <v>1979.43</v>
      </c>
      <c r="F16" s="285">
        <v>138.55000000000001</v>
      </c>
      <c r="G16" s="285">
        <f t="shared" si="0"/>
        <v>2222.38</v>
      </c>
      <c r="H16" s="285">
        <v>816.63</v>
      </c>
      <c r="I16" s="285">
        <f t="shared" si="1"/>
        <v>412.55816068262072</v>
      </c>
      <c r="J16" s="139">
        <v>4455</v>
      </c>
      <c r="K16" s="138"/>
    </row>
    <row r="17" spans="2:11" ht="13.35" customHeight="1" x14ac:dyDescent="0.3">
      <c r="B17" s="294" t="s">
        <v>21</v>
      </c>
      <c r="C17" s="295" t="s">
        <v>114</v>
      </c>
      <c r="D17" s="296">
        <v>51.89</v>
      </c>
      <c r="E17" s="296">
        <v>93.4</v>
      </c>
      <c r="F17" s="296">
        <v>0</v>
      </c>
      <c r="G17" s="285">
        <f t="shared" si="0"/>
        <v>145.29000000000002</v>
      </c>
      <c r="H17" s="296">
        <v>15.1</v>
      </c>
      <c r="I17" s="296">
        <f t="shared" si="1"/>
        <v>161.67023554603855</v>
      </c>
      <c r="J17" s="143">
        <v>421</v>
      </c>
      <c r="K17" s="144"/>
    </row>
    <row r="18" spans="2:11" ht="13.35" customHeight="1" x14ac:dyDescent="0.3">
      <c r="B18" s="297"/>
      <c r="C18" s="298" t="s">
        <v>9</v>
      </c>
      <c r="D18" s="299">
        <f>SUM(D8:D17)</f>
        <v>8375.2999999999993</v>
      </c>
      <c r="E18" s="299">
        <f>SUM(E8:E17)</f>
        <v>45876.65</v>
      </c>
      <c r="F18" s="299">
        <f>SUM(F8:F17)</f>
        <v>3686.5400000000004</v>
      </c>
      <c r="G18" s="299">
        <f t="shared" si="0"/>
        <v>57938.49</v>
      </c>
      <c r="H18" s="299">
        <f>SUM(H8:H17)</f>
        <v>48892.37999999999</v>
      </c>
      <c r="I18" s="299">
        <f t="shared" si="1"/>
        <v>1065.7356193183241</v>
      </c>
      <c r="J18" s="93">
        <f>SUM(J8:J17)</f>
        <v>82143</v>
      </c>
      <c r="K18" s="94"/>
    </row>
    <row r="19" spans="2:11" ht="13.35" customHeight="1" x14ac:dyDescent="0.3">
      <c r="B19" s="300"/>
      <c r="C19" s="301"/>
      <c r="D19" s="302"/>
      <c r="E19" s="302"/>
      <c r="F19" s="302"/>
      <c r="G19" s="302"/>
      <c r="H19" s="302"/>
      <c r="I19" s="302"/>
      <c r="J19" s="96"/>
      <c r="K19" s="89"/>
    </row>
    <row r="20" spans="2:11" ht="13.35" customHeight="1" x14ac:dyDescent="0.3">
      <c r="B20" s="303"/>
      <c r="C20" s="303"/>
      <c r="D20" s="304"/>
      <c r="E20" s="304"/>
      <c r="F20" s="304"/>
      <c r="G20" s="304"/>
      <c r="H20" s="304"/>
      <c r="I20" s="304"/>
      <c r="J20" s="99"/>
      <c r="K20" s="100"/>
    </row>
    <row r="21" spans="2:11" ht="13.35" customHeight="1" x14ac:dyDescent="0.3">
      <c r="B21" s="303"/>
      <c r="C21" s="303"/>
      <c r="D21" s="304"/>
      <c r="E21" s="304"/>
      <c r="F21" s="304"/>
      <c r="G21" s="304"/>
      <c r="H21" s="304"/>
      <c r="I21" s="304"/>
      <c r="J21" s="99"/>
      <c r="K21" s="100"/>
    </row>
    <row r="22" spans="2:11" ht="14.25" customHeight="1" x14ac:dyDescent="0.3">
      <c r="B22" s="423" t="s">
        <v>1</v>
      </c>
      <c r="C22" s="423" t="s">
        <v>2</v>
      </c>
      <c r="D22" s="435" t="s">
        <v>3</v>
      </c>
      <c r="E22" s="435"/>
      <c r="F22" s="435"/>
      <c r="G22" s="435"/>
      <c r="H22" s="436" t="s">
        <v>4</v>
      </c>
      <c r="I22" s="436" t="s">
        <v>59</v>
      </c>
      <c r="J22" s="423" t="s">
        <v>5</v>
      </c>
      <c r="K22" s="423" t="s">
        <v>60</v>
      </c>
    </row>
    <row r="23" spans="2:11" ht="25.5" customHeight="1" x14ac:dyDescent="0.3">
      <c r="B23" s="425"/>
      <c r="C23" s="425"/>
      <c r="D23" s="277" t="s">
        <v>6</v>
      </c>
      <c r="E23" s="277" t="s">
        <v>7</v>
      </c>
      <c r="F23" s="277" t="s">
        <v>8</v>
      </c>
      <c r="G23" s="277" t="s">
        <v>9</v>
      </c>
      <c r="H23" s="437"/>
      <c r="I23" s="437"/>
      <c r="J23" s="424"/>
      <c r="K23" s="424"/>
    </row>
    <row r="24" spans="2:11" ht="13.35" customHeight="1" x14ac:dyDescent="0.3">
      <c r="B24" s="305" t="s">
        <v>55</v>
      </c>
      <c r="C24" s="306" t="s">
        <v>115</v>
      </c>
      <c r="D24" s="307"/>
      <c r="E24" s="307"/>
      <c r="F24" s="307"/>
      <c r="G24" s="307"/>
      <c r="H24" s="307"/>
      <c r="I24" s="307"/>
      <c r="J24" s="104"/>
      <c r="K24" s="105"/>
    </row>
    <row r="25" spans="2:11" ht="13.35" customHeight="1" x14ac:dyDescent="0.3">
      <c r="B25" s="282" t="s">
        <v>53</v>
      </c>
      <c r="C25" s="283" t="s">
        <v>99</v>
      </c>
      <c r="D25" s="284">
        <v>0</v>
      </c>
      <c r="E25" s="284">
        <v>0</v>
      </c>
      <c r="F25" s="284">
        <v>0</v>
      </c>
      <c r="G25" s="285">
        <f t="shared" ref="G25:G35" si="2">SUM(D25:F25)</f>
        <v>0</v>
      </c>
      <c r="H25" s="284">
        <v>0</v>
      </c>
      <c r="I25" s="284">
        <v>0</v>
      </c>
      <c r="J25" s="284">
        <v>0</v>
      </c>
      <c r="K25" s="135" t="s">
        <v>116</v>
      </c>
    </row>
    <row r="26" spans="2:11" ht="13.35" customHeight="1" x14ac:dyDescent="0.3">
      <c r="B26" s="287" t="s">
        <v>55</v>
      </c>
      <c r="C26" s="288" t="s">
        <v>100</v>
      </c>
      <c r="D26" s="285">
        <v>172.16</v>
      </c>
      <c r="E26" s="285">
        <v>1136.78</v>
      </c>
      <c r="F26" s="285">
        <v>141.55000000000001</v>
      </c>
      <c r="G26" s="285">
        <f t="shared" si="2"/>
        <v>1450.49</v>
      </c>
      <c r="H26" s="285">
        <v>679.34</v>
      </c>
      <c r="I26" s="285">
        <f t="shared" ref="I26:I35" si="3">H26/E26*1000</f>
        <v>597.60023927233067</v>
      </c>
      <c r="J26" s="139">
        <v>2756</v>
      </c>
      <c r="K26" s="138" t="s">
        <v>117</v>
      </c>
    </row>
    <row r="27" spans="2:11" ht="13.35" customHeight="1" x14ac:dyDescent="0.3">
      <c r="B27" s="287" t="s">
        <v>57</v>
      </c>
      <c r="C27" s="288" t="s">
        <v>101</v>
      </c>
      <c r="D27" s="285">
        <v>89.57</v>
      </c>
      <c r="E27" s="285">
        <v>593.73</v>
      </c>
      <c r="F27" s="285">
        <v>44.21</v>
      </c>
      <c r="G27" s="285">
        <f t="shared" si="2"/>
        <v>727.51</v>
      </c>
      <c r="H27" s="285">
        <v>367.21</v>
      </c>
      <c r="I27" s="285">
        <f t="shared" si="3"/>
        <v>618.47978037154928</v>
      </c>
      <c r="J27" s="139">
        <v>1546</v>
      </c>
      <c r="K27" s="138"/>
    </row>
    <row r="28" spans="2:11" ht="13.35" customHeight="1" x14ac:dyDescent="0.3">
      <c r="B28" s="287" t="s">
        <v>102</v>
      </c>
      <c r="C28" s="288" t="s">
        <v>103</v>
      </c>
      <c r="D28" s="285">
        <v>197.23</v>
      </c>
      <c r="E28" s="285">
        <v>978.5</v>
      </c>
      <c r="F28" s="285">
        <v>45.9</v>
      </c>
      <c r="G28" s="285">
        <f t="shared" si="2"/>
        <v>1221.6300000000001</v>
      </c>
      <c r="H28" s="285">
        <v>695.97</v>
      </c>
      <c r="I28" s="285">
        <f t="shared" si="3"/>
        <v>711.26213592233012</v>
      </c>
      <c r="J28" s="289">
        <v>1298</v>
      </c>
      <c r="K28" s="138"/>
    </row>
    <row r="29" spans="2:11" s="293" customFormat="1" ht="12.75" customHeight="1" x14ac:dyDescent="0.3">
      <c r="B29" s="290" t="s">
        <v>104</v>
      </c>
      <c r="C29" s="291" t="s">
        <v>105</v>
      </c>
      <c r="D29" s="292">
        <v>108</v>
      </c>
      <c r="E29" s="292">
        <v>466.5</v>
      </c>
      <c r="F29" s="292">
        <v>90.5</v>
      </c>
      <c r="G29" s="292">
        <f t="shared" si="2"/>
        <v>665</v>
      </c>
      <c r="H29" s="292">
        <v>424.81</v>
      </c>
      <c r="I29" s="292">
        <f t="shared" si="3"/>
        <v>910.63236870310823</v>
      </c>
      <c r="J29" s="254">
        <v>1800</v>
      </c>
      <c r="K29" s="255"/>
    </row>
    <row r="30" spans="2:11" ht="13.35" customHeight="1" x14ac:dyDescent="0.3">
      <c r="B30" s="287" t="s">
        <v>106</v>
      </c>
      <c r="C30" s="288" t="s">
        <v>107</v>
      </c>
      <c r="D30" s="285">
        <v>91.63</v>
      </c>
      <c r="E30" s="285">
        <v>250</v>
      </c>
      <c r="F30" s="285">
        <v>3</v>
      </c>
      <c r="G30" s="285">
        <f t="shared" si="2"/>
        <v>344.63</v>
      </c>
      <c r="H30" s="285">
        <v>144.76</v>
      </c>
      <c r="I30" s="285">
        <f t="shared" si="3"/>
        <v>579.04</v>
      </c>
      <c r="J30" s="289">
        <v>202</v>
      </c>
      <c r="K30" s="138"/>
    </row>
    <row r="31" spans="2:11" ht="13.35" customHeight="1" x14ac:dyDescent="0.3">
      <c r="B31" s="287" t="s">
        <v>108</v>
      </c>
      <c r="C31" s="288" t="s">
        <v>109</v>
      </c>
      <c r="D31" s="285">
        <v>1257.05</v>
      </c>
      <c r="E31" s="285">
        <v>2582.9</v>
      </c>
      <c r="F31" s="285">
        <v>19.95</v>
      </c>
      <c r="G31" s="285">
        <f t="shared" si="2"/>
        <v>3859.8999999999996</v>
      </c>
      <c r="H31" s="285">
        <v>1972.96</v>
      </c>
      <c r="I31" s="285">
        <f t="shared" si="3"/>
        <v>763.85458205892598</v>
      </c>
      <c r="J31" s="289">
        <v>2548</v>
      </c>
      <c r="K31" s="138"/>
    </row>
    <row r="32" spans="2:11" ht="13.35" customHeight="1" x14ac:dyDescent="0.3">
      <c r="B32" s="287" t="s">
        <v>110</v>
      </c>
      <c r="C32" s="288" t="s">
        <v>111</v>
      </c>
      <c r="D32" s="285">
        <v>378.1</v>
      </c>
      <c r="E32" s="285">
        <v>1012.61</v>
      </c>
      <c r="F32" s="285">
        <v>126.69</v>
      </c>
      <c r="G32" s="285">
        <f t="shared" si="2"/>
        <v>1517.4</v>
      </c>
      <c r="H32" s="285">
        <v>824.83</v>
      </c>
      <c r="I32" s="285">
        <f t="shared" si="3"/>
        <v>814.55841834467367</v>
      </c>
      <c r="J32" s="139">
        <v>1162</v>
      </c>
      <c r="K32" s="138"/>
    </row>
    <row r="33" spans="2:11" ht="13.35" customHeight="1" x14ac:dyDescent="0.3">
      <c r="B33" s="287" t="s">
        <v>112</v>
      </c>
      <c r="C33" s="288" t="s">
        <v>113</v>
      </c>
      <c r="D33" s="285">
        <v>85</v>
      </c>
      <c r="E33" s="285">
        <v>1352.2</v>
      </c>
      <c r="F33" s="285">
        <v>94.5</v>
      </c>
      <c r="G33" s="285">
        <f t="shared" si="2"/>
        <v>1531.7</v>
      </c>
      <c r="H33" s="285">
        <v>351.78</v>
      </c>
      <c r="I33" s="285">
        <f t="shared" si="3"/>
        <v>260.15382339890544</v>
      </c>
      <c r="J33" s="139">
        <v>1710</v>
      </c>
      <c r="K33" s="138"/>
    </row>
    <row r="34" spans="2:11" ht="13.35" customHeight="1" x14ac:dyDescent="0.3">
      <c r="B34" s="294" t="s">
        <v>21</v>
      </c>
      <c r="C34" s="295" t="s">
        <v>114</v>
      </c>
      <c r="D34" s="296">
        <v>12.71</v>
      </c>
      <c r="E34" s="296">
        <v>6.72</v>
      </c>
      <c r="F34" s="296">
        <v>0</v>
      </c>
      <c r="G34" s="285">
        <f t="shared" si="2"/>
        <v>19.43</v>
      </c>
      <c r="H34" s="296">
        <v>5.25</v>
      </c>
      <c r="I34" s="285">
        <f t="shared" si="3"/>
        <v>781.25</v>
      </c>
      <c r="J34" s="308">
        <v>39</v>
      </c>
      <c r="K34" s="144"/>
    </row>
    <row r="35" spans="2:11" ht="13.35" customHeight="1" x14ac:dyDescent="0.3">
      <c r="B35" s="297"/>
      <c r="C35" s="298" t="s">
        <v>9</v>
      </c>
      <c r="D35" s="309">
        <f>SUM(D25:D34)</f>
        <v>2391.4499999999998</v>
      </c>
      <c r="E35" s="309">
        <f>SUM(E25:E34)</f>
        <v>8379.9399999999987</v>
      </c>
      <c r="F35" s="309">
        <f>SUM(F25:F34)</f>
        <v>566.29999999999995</v>
      </c>
      <c r="G35" s="309">
        <f t="shared" si="2"/>
        <v>11337.689999999999</v>
      </c>
      <c r="H35" s="309">
        <f>SUM(H25:H34)</f>
        <v>5466.91</v>
      </c>
      <c r="I35" s="309">
        <f t="shared" si="3"/>
        <v>652.38056597063951</v>
      </c>
      <c r="J35" s="147">
        <f>SUM(J25:J34)</f>
        <v>13061</v>
      </c>
      <c r="K35" s="148"/>
    </row>
    <row r="36" spans="2:11" ht="13.35" customHeight="1" x14ac:dyDescent="0.3">
      <c r="B36" s="310"/>
      <c r="C36" s="310"/>
      <c r="D36" s="311"/>
      <c r="E36" s="311"/>
      <c r="F36" s="311"/>
      <c r="G36" s="311"/>
      <c r="H36" s="311"/>
      <c r="I36" s="311"/>
      <c r="J36" s="108"/>
      <c r="K36" s="109"/>
    </row>
    <row r="37" spans="2:11" ht="13.35" customHeight="1" x14ac:dyDescent="0.3">
      <c r="B37" s="300"/>
      <c r="C37" s="300"/>
      <c r="D37" s="312"/>
      <c r="E37" s="312"/>
      <c r="F37" s="312"/>
      <c r="G37" s="312"/>
      <c r="H37" s="312"/>
      <c r="I37" s="312"/>
      <c r="J37" s="111"/>
      <c r="K37" s="89"/>
    </row>
    <row r="38" spans="2:11" ht="13.35" customHeight="1" x14ac:dyDescent="0.3">
      <c r="B38" s="300"/>
      <c r="C38" s="300"/>
      <c r="D38" s="312"/>
      <c r="E38" s="312"/>
      <c r="F38" s="312"/>
      <c r="G38" s="312"/>
      <c r="H38" s="312"/>
      <c r="I38" s="312"/>
      <c r="J38" s="111"/>
      <c r="K38" s="89"/>
    </row>
    <row r="39" spans="2:11" ht="13.35" customHeight="1" x14ac:dyDescent="0.3">
      <c r="B39" s="423" t="s">
        <v>1</v>
      </c>
      <c r="C39" s="423" t="s">
        <v>2</v>
      </c>
      <c r="D39" s="435" t="s">
        <v>3</v>
      </c>
      <c r="E39" s="435"/>
      <c r="F39" s="435"/>
      <c r="G39" s="435"/>
      <c r="H39" s="436" t="s">
        <v>4</v>
      </c>
      <c r="I39" s="436" t="s">
        <v>59</v>
      </c>
      <c r="J39" s="423" t="s">
        <v>5</v>
      </c>
      <c r="K39" s="423" t="s">
        <v>60</v>
      </c>
    </row>
    <row r="40" spans="2:11" ht="27" customHeight="1" x14ac:dyDescent="0.3">
      <c r="B40" s="425"/>
      <c r="C40" s="425"/>
      <c r="D40" s="277" t="s">
        <v>6</v>
      </c>
      <c r="E40" s="277" t="s">
        <v>7</v>
      </c>
      <c r="F40" s="277" t="s">
        <v>8</v>
      </c>
      <c r="G40" s="277" t="s">
        <v>9</v>
      </c>
      <c r="H40" s="437"/>
      <c r="I40" s="437"/>
      <c r="J40" s="424"/>
      <c r="K40" s="424"/>
    </row>
    <row r="41" spans="2:11" ht="13.35" customHeight="1" x14ac:dyDescent="0.3">
      <c r="B41" s="305"/>
      <c r="C41" s="306" t="s">
        <v>118</v>
      </c>
      <c r="D41" s="307"/>
      <c r="E41" s="307"/>
      <c r="F41" s="307"/>
      <c r="G41" s="307"/>
      <c r="H41" s="307"/>
      <c r="I41" s="307"/>
      <c r="J41" s="104"/>
      <c r="K41" s="105"/>
    </row>
    <row r="42" spans="2:11" ht="13.35" customHeight="1" x14ac:dyDescent="0.3">
      <c r="B42" s="282" t="s">
        <v>53</v>
      </c>
      <c r="C42" s="283" t="s">
        <v>99</v>
      </c>
      <c r="D42" s="284">
        <v>0</v>
      </c>
      <c r="E42" s="284">
        <v>0</v>
      </c>
      <c r="F42" s="284">
        <v>0</v>
      </c>
      <c r="G42" s="285">
        <f t="shared" ref="G42:G52" si="4">SUM(D42:F42)</f>
        <v>0</v>
      </c>
      <c r="H42" s="284">
        <v>0</v>
      </c>
      <c r="I42" s="284">
        <v>0</v>
      </c>
      <c r="J42" s="284">
        <v>0</v>
      </c>
      <c r="K42" s="135" t="s">
        <v>116</v>
      </c>
    </row>
    <row r="43" spans="2:11" ht="13.35" customHeight="1" x14ac:dyDescent="0.3">
      <c r="B43" s="287" t="s">
        <v>55</v>
      </c>
      <c r="C43" s="288" t="s">
        <v>100</v>
      </c>
      <c r="D43" s="285">
        <v>0</v>
      </c>
      <c r="E43" s="285">
        <v>0</v>
      </c>
      <c r="F43" s="285">
        <v>0</v>
      </c>
      <c r="G43" s="285">
        <f t="shared" si="4"/>
        <v>0</v>
      </c>
      <c r="H43" s="285">
        <v>0</v>
      </c>
      <c r="I43" s="285">
        <v>0</v>
      </c>
      <c r="J43" s="285">
        <v>0</v>
      </c>
      <c r="K43" s="138" t="s">
        <v>117</v>
      </c>
    </row>
    <row r="44" spans="2:11" ht="13.35" customHeight="1" x14ac:dyDescent="0.3">
      <c r="B44" s="287" t="s">
        <v>57</v>
      </c>
      <c r="C44" s="288" t="s">
        <v>101</v>
      </c>
      <c r="D44" s="285">
        <v>0</v>
      </c>
      <c r="E44" s="285">
        <v>0</v>
      </c>
      <c r="F44" s="285">
        <v>0</v>
      </c>
      <c r="G44" s="285">
        <f t="shared" si="4"/>
        <v>0</v>
      </c>
      <c r="H44" s="285">
        <v>0</v>
      </c>
      <c r="I44" s="285">
        <v>0</v>
      </c>
      <c r="J44" s="285">
        <v>0</v>
      </c>
      <c r="K44" s="138"/>
    </row>
    <row r="45" spans="2:11" ht="13.35" customHeight="1" x14ac:dyDescent="0.3">
      <c r="B45" s="287" t="s">
        <v>102</v>
      </c>
      <c r="C45" s="288" t="s">
        <v>103</v>
      </c>
      <c r="D45" s="285">
        <v>0</v>
      </c>
      <c r="E45" s="285">
        <v>0</v>
      </c>
      <c r="F45" s="285">
        <v>0</v>
      </c>
      <c r="G45" s="285">
        <f t="shared" si="4"/>
        <v>0</v>
      </c>
      <c r="H45" s="285">
        <v>0</v>
      </c>
      <c r="I45" s="285">
        <v>0</v>
      </c>
      <c r="J45" s="285">
        <v>0</v>
      </c>
      <c r="K45" s="138"/>
    </row>
    <row r="46" spans="2:11" s="293" customFormat="1" ht="13.35" customHeight="1" x14ac:dyDescent="0.3">
      <c r="B46" s="290" t="s">
        <v>104</v>
      </c>
      <c r="C46" s="291" t="s">
        <v>105</v>
      </c>
      <c r="D46" s="292">
        <v>912</v>
      </c>
      <c r="E46" s="292">
        <v>631</v>
      </c>
      <c r="F46" s="292">
        <v>0</v>
      </c>
      <c r="G46" s="292">
        <f t="shared" si="4"/>
        <v>1543</v>
      </c>
      <c r="H46" s="292">
        <v>610.25</v>
      </c>
      <c r="I46" s="292">
        <f>H46/E46*1000</f>
        <v>967.11568938193352</v>
      </c>
      <c r="J46" s="313">
        <v>2021</v>
      </c>
      <c r="K46" s="255"/>
    </row>
    <row r="47" spans="2:11" ht="13.35" customHeight="1" x14ac:dyDescent="0.3">
      <c r="B47" s="287" t="s">
        <v>106</v>
      </c>
      <c r="C47" s="288" t="s">
        <v>107</v>
      </c>
      <c r="D47" s="285">
        <v>0</v>
      </c>
      <c r="E47" s="285">
        <v>0</v>
      </c>
      <c r="F47" s="285">
        <v>0</v>
      </c>
      <c r="G47" s="285">
        <f t="shared" si="4"/>
        <v>0</v>
      </c>
      <c r="H47" s="285">
        <v>0</v>
      </c>
      <c r="I47" s="285">
        <v>0</v>
      </c>
      <c r="J47" s="285">
        <v>0</v>
      </c>
      <c r="K47" s="138"/>
    </row>
    <row r="48" spans="2:11" ht="13.35" customHeight="1" x14ac:dyDescent="0.3">
      <c r="B48" s="287" t="s">
        <v>108</v>
      </c>
      <c r="C48" s="288" t="s">
        <v>109</v>
      </c>
      <c r="D48" s="285">
        <v>548</v>
      </c>
      <c r="E48" s="285">
        <v>382</v>
      </c>
      <c r="F48" s="285">
        <v>0</v>
      </c>
      <c r="G48" s="285">
        <f t="shared" si="4"/>
        <v>930</v>
      </c>
      <c r="H48" s="285">
        <v>307.19</v>
      </c>
      <c r="I48" s="285">
        <f>H48/E48*1000</f>
        <v>804.16230366492152</v>
      </c>
      <c r="J48" s="289">
        <v>585</v>
      </c>
      <c r="K48" s="138"/>
    </row>
    <row r="49" spans="2:11" ht="13.35" customHeight="1" x14ac:dyDescent="0.3">
      <c r="B49" s="287" t="s">
        <v>110</v>
      </c>
      <c r="C49" s="288" t="s">
        <v>111</v>
      </c>
      <c r="D49" s="285">
        <v>0</v>
      </c>
      <c r="E49" s="285">
        <v>0</v>
      </c>
      <c r="F49" s="285">
        <v>0</v>
      </c>
      <c r="G49" s="285">
        <f t="shared" si="4"/>
        <v>0</v>
      </c>
      <c r="H49" s="285">
        <v>0</v>
      </c>
      <c r="I49" s="285">
        <v>0</v>
      </c>
      <c r="J49" s="285">
        <v>0</v>
      </c>
      <c r="K49" s="138"/>
    </row>
    <row r="50" spans="2:11" ht="13.35" customHeight="1" x14ac:dyDescent="0.3">
      <c r="B50" s="287" t="s">
        <v>112</v>
      </c>
      <c r="C50" s="288" t="s">
        <v>113</v>
      </c>
      <c r="D50" s="285">
        <v>9</v>
      </c>
      <c r="E50" s="285">
        <v>0</v>
      </c>
      <c r="F50" s="285">
        <v>10</v>
      </c>
      <c r="G50" s="285">
        <f t="shared" si="4"/>
        <v>19</v>
      </c>
      <c r="H50" s="285">
        <v>0</v>
      </c>
      <c r="I50" s="285">
        <v>0</v>
      </c>
      <c r="J50" s="289">
        <v>75</v>
      </c>
      <c r="K50" s="138"/>
    </row>
    <row r="51" spans="2:11" ht="13.35" customHeight="1" x14ac:dyDescent="0.3">
      <c r="B51" s="294" t="s">
        <v>21</v>
      </c>
      <c r="C51" s="295" t="s">
        <v>114</v>
      </c>
      <c r="D51" s="296">
        <v>0</v>
      </c>
      <c r="E51" s="296">
        <v>0</v>
      </c>
      <c r="F51" s="296">
        <v>0</v>
      </c>
      <c r="G51" s="285">
        <f t="shared" si="4"/>
        <v>0</v>
      </c>
      <c r="H51" s="296">
        <v>0</v>
      </c>
      <c r="I51" s="296">
        <v>0</v>
      </c>
      <c r="J51" s="296">
        <v>0</v>
      </c>
      <c r="K51" s="144"/>
    </row>
    <row r="52" spans="2:11" ht="13.35" customHeight="1" x14ac:dyDescent="0.3">
      <c r="B52" s="297"/>
      <c r="C52" s="298" t="s">
        <v>9</v>
      </c>
      <c r="D52" s="309">
        <f>SUM(D42:D51)</f>
        <v>1469</v>
      </c>
      <c r="E52" s="309">
        <f>SUM(E42:E51)</f>
        <v>1013</v>
      </c>
      <c r="F52" s="309">
        <f>SUM(F42:F51)</f>
        <v>10</v>
      </c>
      <c r="G52" s="309">
        <f t="shared" si="4"/>
        <v>2492</v>
      </c>
      <c r="H52" s="309">
        <f>SUM(H42:H51)</f>
        <v>917.44</v>
      </c>
      <c r="I52" s="309">
        <f>H52/E52*1000</f>
        <v>905.66633761105629</v>
      </c>
      <c r="J52" s="147">
        <f>SUM(J42:J51)</f>
        <v>2681</v>
      </c>
      <c r="K52" s="148"/>
    </row>
    <row r="53" spans="2:11" s="318" customFormat="1" ht="13.35" customHeight="1" x14ac:dyDescent="0.3">
      <c r="B53" s="314"/>
      <c r="C53" s="314"/>
      <c r="D53" s="315"/>
      <c r="E53" s="315"/>
      <c r="F53" s="315"/>
      <c r="G53" s="315"/>
      <c r="H53" s="315"/>
      <c r="I53" s="315"/>
      <c r="J53" s="316"/>
      <c r="K53" s="317"/>
    </row>
    <row r="54" spans="2:11" s="318" customFormat="1" ht="13.35" customHeight="1" x14ac:dyDescent="0.3">
      <c r="B54" s="314"/>
      <c r="C54" s="314"/>
      <c r="D54" s="315"/>
      <c r="E54" s="315"/>
      <c r="F54" s="315"/>
      <c r="G54" s="315"/>
      <c r="H54" s="315"/>
      <c r="I54" s="315"/>
      <c r="J54" s="316"/>
      <c r="K54" s="317"/>
    </row>
    <row r="55" spans="2:11" s="318" customFormat="1" ht="13.35" customHeight="1" x14ac:dyDescent="0.3">
      <c r="B55" s="314"/>
      <c r="C55" s="314"/>
      <c r="D55" s="315"/>
      <c r="E55" s="315"/>
      <c r="F55" s="315"/>
      <c r="G55" s="315"/>
      <c r="H55" s="315"/>
      <c r="I55" s="315"/>
      <c r="J55" s="316"/>
      <c r="K55" s="317"/>
    </row>
    <row r="56" spans="2:11" s="318" customFormat="1" ht="13.35" customHeight="1" x14ac:dyDescent="0.3">
      <c r="B56" s="314"/>
      <c r="C56" s="314"/>
      <c r="D56" s="315"/>
      <c r="E56" s="315"/>
      <c r="F56" s="315"/>
      <c r="G56" s="315"/>
      <c r="H56" s="315"/>
      <c r="I56" s="315"/>
      <c r="J56" s="316"/>
      <c r="K56" s="317"/>
    </row>
    <row r="57" spans="2:11" s="318" customFormat="1" ht="13.35" customHeight="1" x14ac:dyDescent="0.3">
      <c r="B57" s="314"/>
      <c r="C57" s="314"/>
      <c r="D57" s="315"/>
      <c r="E57" s="315"/>
      <c r="F57" s="315"/>
      <c r="G57" s="315"/>
      <c r="H57" s="315"/>
      <c r="I57" s="315"/>
      <c r="J57" s="316"/>
      <c r="K57" s="317"/>
    </row>
    <row r="58" spans="2:11" s="318" customFormat="1" ht="13.35" customHeight="1" x14ac:dyDescent="0.3">
      <c r="B58" s="314"/>
      <c r="C58" s="314"/>
      <c r="D58" s="315"/>
      <c r="E58" s="315"/>
      <c r="F58" s="315"/>
      <c r="G58" s="315"/>
      <c r="H58" s="315"/>
      <c r="I58" s="315"/>
      <c r="J58" s="316"/>
      <c r="K58" s="317"/>
    </row>
    <row r="59" spans="2:11" s="318" customFormat="1" ht="13.35" customHeight="1" x14ac:dyDescent="0.3">
      <c r="B59" s="314"/>
      <c r="C59" s="314"/>
      <c r="D59" s="315"/>
      <c r="E59" s="315"/>
      <c r="F59" s="315"/>
      <c r="G59" s="315"/>
      <c r="H59" s="315"/>
      <c r="I59" s="315"/>
      <c r="J59" s="316"/>
      <c r="K59" s="317"/>
    </row>
    <row r="60" spans="2:11" ht="13.35" customHeight="1" x14ac:dyDescent="0.3">
      <c r="B60" s="423" t="s">
        <v>1</v>
      </c>
      <c r="C60" s="423" t="s">
        <v>2</v>
      </c>
      <c r="D60" s="431" t="s">
        <v>3</v>
      </c>
      <c r="E60" s="431"/>
      <c r="F60" s="431"/>
      <c r="G60" s="431"/>
      <c r="H60" s="429" t="s">
        <v>4</v>
      </c>
      <c r="I60" s="429" t="s">
        <v>59</v>
      </c>
      <c r="J60" s="423" t="s">
        <v>5</v>
      </c>
      <c r="K60" s="423" t="s">
        <v>60</v>
      </c>
    </row>
    <row r="61" spans="2:11" ht="27" customHeight="1" x14ac:dyDescent="0.3">
      <c r="B61" s="425"/>
      <c r="C61" s="425"/>
      <c r="D61" s="319" t="s">
        <v>6</v>
      </c>
      <c r="E61" s="319" t="s">
        <v>7</v>
      </c>
      <c r="F61" s="319" t="s">
        <v>8</v>
      </c>
      <c r="G61" s="319" t="s">
        <v>9</v>
      </c>
      <c r="H61" s="430"/>
      <c r="I61" s="430"/>
      <c r="J61" s="424"/>
      <c r="K61" s="424"/>
    </row>
    <row r="62" spans="2:11" ht="13.35" customHeight="1" x14ac:dyDescent="0.3">
      <c r="B62" s="305" t="s">
        <v>57</v>
      </c>
      <c r="C62" s="306" t="s">
        <v>119</v>
      </c>
      <c r="D62" s="320"/>
      <c r="E62" s="320"/>
      <c r="F62" s="320"/>
      <c r="G62" s="320"/>
      <c r="H62" s="320"/>
      <c r="I62" s="320"/>
      <c r="J62" s="156"/>
      <c r="K62" s="157"/>
    </row>
    <row r="63" spans="2:11" ht="13.35" customHeight="1" x14ac:dyDescent="0.3">
      <c r="B63" s="282" t="s">
        <v>53</v>
      </c>
      <c r="C63" s="283" t="s">
        <v>99</v>
      </c>
      <c r="D63" s="284">
        <v>0</v>
      </c>
      <c r="E63" s="284">
        <v>0</v>
      </c>
      <c r="F63" s="284">
        <v>0</v>
      </c>
      <c r="G63" s="284">
        <f t="shared" ref="G63:G73" si="5">SUM(D63:F63)</f>
        <v>0</v>
      </c>
      <c r="H63" s="284">
        <v>0</v>
      </c>
      <c r="I63" s="284">
        <v>0</v>
      </c>
      <c r="J63" s="158">
        <v>0</v>
      </c>
      <c r="K63" s="135" t="s">
        <v>120</v>
      </c>
    </row>
    <row r="64" spans="2:11" ht="13.35" customHeight="1" x14ac:dyDescent="0.3">
      <c r="B64" s="287" t="s">
        <v>55</v>
      </c>
      <c r="C64" s="288" t="s">
        <v>100</v>
      </c>
      <c r="D64" s="285">
        <v>958.71</v>
      </c>
      <c r="E64" s="285">
        <v>537.61</v>
      </c>
      <c r="F64" s="285">
        <v>440.33</v>
      </c>
      <c r="G64" s="285">
        <f t="shared" si="5"/>
        <v>1936.65</v>
      </c>
      <c r="H64" s="285">
        <v>29.67</v>
      </c>
      <c r="I64" s="285">
        <f>H64/E64*1000</f>
        <v>55.188705567232752</v>
      </c>
      <c r="J64" s="289">
        <v>1859</v>
      </c>
      <c r="K64" s="138" t="s">
        <v>121</v>
      </c>
    </row>
    <row r="65" spans="2:11" ht="13.35" customHeight="1" x14ac:dyDescent="0.3">
      <c r="B65" s="287" t="s">
        <v>57</v>
      </c>
      <c r="C65" s="288" t="s">
        <v>101</v>
      </c>
      <c r="D65" s="285">
        <v>150.22999999999999</v>
      </c>
      <c r="E65" s="285">
        <v>390.25</v>
      </c>
      <c r="F65" s="285">
        <v>118.14</v>
      </c>
      <c r="G65" s="285">
        <f t="shared" si="5"/>
        <v>658.62</v>
      </c>
      <c r="H65" s="285">
        <v>93.53</v>
      </c>
      <c r="I65" s="285">
        <f>H65/E65*1000</f>
        <v>239.6668802049968</v>
      </c>
      <c r="J65" s="289">
        <v>476</v>
      </c>
      <c r="K65" s="138"/>
    </row>
    <row r="66" spans="2:11" ht="13.35" customHeight="1" x14ac:dyDescent="0.3">
      <c r="B66" s="287" t="s">
        <v>102</v>
      </c>
      <c r="C66" s="288" t="s">
        <v>103</v>
      </c>
      <c r="D66" s="285">
        <v>12.96</v>
      </c>
      <c r="E66" s="285">
        <v>10.71</v>
      </c>
      <c r="F66" s="285">
        <v>15.16</v>
      </c>
      <c r="G66" s="285">
        <f t="shared" si="5"/>
        <v>38.83</v>
      </c>
      <c r="H66" s="285">
        <v>0.89</v>
      </c>
      <c r="I66" s="285">
        <f>H66/E66*1000</f>
        <v>83.099906629318397</v>
      </c>
      <c r="J66" s="139">
        <v>42</v>
      </c>
      <c r="K66" s="138"/>
    </row>
    <row r="67" spans="2:11" s="293" customFormat="1" ht="13.35" customHeight="1" x14ac:dyDescent="0.3">
      <c r="B67" s="287" t="s">
        <v>104</v>
      </c>
      <c r="C67" s="288" t="s">
        <v>105</v>
      </c>
      <c r="D67" s="285">
        <v>195</v>
      </c>
      <c r="E67" s="285">
        <v>69.5</v>
      </c>
      <c r="F67" s="285">
        <v>79</v>
      </c>
      <c r="G67" s="285">
        <f t="shared" si="5"/>
        <v>343.5</v>
      </c>
      <c r="H67" s="285">
        <v>49.5</v>
      </c>
      <c r="I67" s="285">
        <f>H67/E67*1000</f>
        <v>712.23021582733816</v>
      </c>
      <c r="J67" s="289">
        <v>658</v>
      </c>
      <c r="K67" s="138"/>
    </row>
    <row r="68" spans="2:11" ht="13.35" customHeight="1" x14ac:dyDescent="0.3">
      <c r="B68" s="287" t="s">
        <v>106</v>
      </c>
      <c r="C68" s="288" t="s">
        <v>107</v>
      </c>
      <c r="D68" s="285">
        <v>0</v>
      </c>
      <c r="E68" s="285">
        <v>0</v>
      </c>
      <c r="F68" s="285">
        <v>0</v>
      </c>
      <c r="G68" s="285">
        <f t="shared" si="5"/>
        <v>0</v>
      </c>
      <c r="H68" s="285">
        <v>0</v>
      </c>
      <c r="I68" s="285">
        <v>0</v>
      </c>
      <c r="J68" s="285">
        <v>0</v>
      </c>
      <c r="K68" s="138"/>
    </row>
    <row r="69" spans="2:11" ht="13.35" customHeight="1" x14ac:dyDescent="0.3">
      <c r="B69" s="287" t="s">
        <v>108</v>
      </c>
      <c r="C69" s="288" t="s">
        <v>109</v>
      </c>
      <c r="D69" s="285">
        <v>0</v>
      </c>
      <c r="E69" s="285">
        <v>0</v>
      </c>
      <c r="F69" s="285">
        <v>0</v>
      </c>
      <c r="G69" s="285">
        <f t="shared" si="5"/>
        <v>0</v>
      </c>
      <c r="H69" s="285">
        <v>0</v>
      </c>
      <c r="I69" s="285">
        <v>0</v>
      </c>
      <c r="J69" s="285">
        <v>0</v>
      </c>
      <c r="K69" s="138"/>
    </row>
    <row r="70" spans="2:11" ht="13.35" customHeight="1" x14ac:dyDescent="0.3">
      <c r="B70" s="287" t="s">
        <v>110</v>
      </c>
      <c r="C70" s="288" t="s">
        <v>111</v>
      </c>
      <c r="D70" s="285">
        <v>0</v>
      </c>
      <c r="E70" s="285">
        <v>0</v>
      </c>
      <c r="F70" s="285">
        <v>0</v>
      </c>
      <c r="G70" s="285">
        <f t="shared" si="5"/>
        <v>0</v>
      </c>
      <c r="H70" s="285">
        <v>0</v>
      </c>
      <c r="I70" s="285">
        <v>0</v>
      </c>
      <c r="J70" s="285">
        <v>0</v>
      </c>
      <c r="K70" s="138"/>
    </row>
    <row r="71" spans="2:11" ht="13.35" customHeight="1" x14ac:dyDescent="0.3">
      <c r="B71" s="287" t="s">
        <v>112</v>
      </c>
      <c r="C71" s="288" t="s">
        <v>113</v>
      </c>
      <c r="D71" s="285">
        <v>0</v>
      </c>
      <c r="E71" s="285">
        <v>0</v>
      </c>
      <c r="F71" s="285">
        <v>0</v>
      </c>
      <c r="G71" s="285">
        <f t="shared" si="5"/>
        <v>0</v>
      </c>
      <c r="H71" s="285">
        <v>0</v>
      </c>
      <c r="I71" s="285">
        <v>0</v>
      </c>
      <c r="J71" s="285">
        <v>0</v>
      </c>
      <c r="K71" s="138"/>
    </row>
    <row r="72" spans="2:11" ht="13.35" customHeight="1" x14ac:dyDescent="0.3">
      <c r="B72" s="294" t="s">
        <v>21</v>
      </c>
      <c r="C72" s="295" t="s">
        <v>114</v>
      </c>
      <c r="D72" s="296">
        <v>0</v>
      </c>
      <c r="E72" s="296">
        <v>0</v>
      </c>
      <c r="F72" s="296">
        <v>0</v>
      </c>
      <c r="G72" s="285">
        <f t="shared" si="5"/>
        <v>0</v>
      </c>
      <c r="H72" s="296">
        <v>0</v>
      </c>
      <c r="I72" s="296">
        <v>0</v>
      </c>
      <c r="J72" s="296">
        <v>0</v>
      </c>
      <c r="K72" s="144"/>
    </row>
    <row r="73" spans="2:11" ht="13.35" customHeight="1" x14ac:dyDescent="0.3">
      <c r="B73" s="297"/>
      <c r="C73" s="298" t="s">
        <v>9</v>
      </c>
      <c r="D73" s="309">
        <f>SUM(D63:D72)</f>
        <v>1316.9</v>
      </c>
      <c r="E73" s="309">
        <f>SUM(E63:E72)</f>
        <v>1008.07</v>
      </c>
      <c r="F73" s="309">
        <f>SUM(F63:F72)</f>
        <v>652.63</v>
      </c>
      <c r="G73" s="309">
        <f t="shared" si="5"/>
        <v>2977.6000000000004</v>
      </c>
      <c r="H73" s="309">
        <f>SUM(H63:H72)</f>
        <v>173.59</v>
      </c>
      <c r="I73" s="309">
        <f>H73/E73*1000</f>
        <v>172.20034323013283</v>
      </c>
      <c r="J73" s="147">
        <f>SUM(J63:J72)</f>
        <v>3035</v>
      </c>
      <c r="K73" s="148"/>
    </row>
    <row r="74" spans="2:11" ht="13.35" customHeight="1" x14ac:dyDescent="0.3">
      <c r="B74" s="300"/>
      <c r="C74" s="300"/>
      <c r="D74" s="321"/>
      <c r="E74" s="321"/>
      <c r="F74" s="321"/>
      <c r="G74" s="321"/>
      <c r="H74" s="321"/>
      <c r="I74" s="321"/>
      <c r="J74" s="124"/>
      <c r="K74" s="125"/>
    </row>
    <row r="75" spans="2:11" ht="13.35" customHeight="1" x14ac:dyDescent="0.3">
      <c r="B75" s="300"/>
      <c r="C75" s="300"/>
      <c r="D75" s="321"/>
      <c r="E75" s="321"/>
      <c r="F75" s="321"/>
      <c r="G75" s="321"/>
      <c r="H75" s="321"/>
      <c r="I75" s="321"/>
      <c r="J75" s="124"/>
      <c r="K75" s="125"/>
    </row>
    <row r="76" spans="2:11" ht="13.35" customHeight="1" x14ac:dyDescent="0.3">
      <c r="B76" s="300"/>
      <c r="C76" s="300"/>
      <c r="D76" s="321"/>
      <c r="E76" s="321"/>
      <c r="F76" s="321"/>
      <c r="G76" s="321"/>
      <c r="H76" s="321"/>
      <c r="I76" s="321"/>
      <c r="J76" s="124"/>
      <c r="K76" s="125"/>
    </row>
    <row r="77" spans="2:11" ht="13.35" customHeight="1" x14ac:dyDescent="0.3">
      <c r="B77" s="423" t="s">
        <v>1</v>
      </c>
      <c r="C77" s="423" t="s">
        <v>2</v>
      </c>
      <c r="D77" s="431" t="s">
        <v>3</v>
      </c>
      <c r="E77" s="431"/>
      <c r="F77" s="431"/>
      <c r="G77" s="431"/>
      <c r="H77" s="429" t="s">
        <v>4</v>
      </c>
      <c r="I77" s="429" t="s">
        <v>59</v>
      </c>
      <c r="J77" s="423" t="s">
        <v>5</v>
      </c>
      <c r="K77" s="423" t="s">
        <v>60</v>
      </c>
    </row>
    <row r="78" spans="2:11" ht="26.25" customHeight="1" x14ac:dyDescent="0.3">
      <c r="B78" s="425"/>
      <c r="C78" s="425"/>
      <c r="D78" s="319" t="s">
        <v>6</v>
      </c>
      <c r="E78" s="319" t="s">
        <v>7</v>
      </c>
      <c r="F78" s="319" t="s">
        <v>8</v>
      </c>
      <c r="G78" s="319" t="s">
        <v>9</v>
      </c>
      <c r="H78" s="430"/>
      <c r="I78" s="430"/>
      <c r="J78" s="424"/>
      <c r="K78" s="424"/>
    </row>
    <row r="79" spans="2:11" ht="13.35" customHeight="1" x14ac:dyDescent="0.3">
      <c r="B79" s="305" t="s">
        <v>102</v>
      </c>
      <c r="C79" s="306" t="s">
        <v>122</v>
      </c>
      <c r="D79" s="320"/>
      <c r="E79" s="320"/>
      <c r="F79" s="320"/>
      <c r="G79" s="320"/>
      <c r="H79" s="320"/>
      <c r="I79" s="320"/>
      <c r="J79" s="156"/>
      <c r="K79" s="157"/>
    </row>
    <row r="80" spans="2:11" ht="13.35" customHeight="1" x14ac:dyDescent="0.3">
      <c r="B80" s="282" t="s">
        <v>53</v>
      </c>
      <c r="C80" s="283" t="s">
        <v>99</v>
      </c>
      <c r="D80" s="284">
        <v>0.88</v>
      </c>
      <c r="E80" s="284">
        <v>1.27</v>
      </c>
      <c r="F80" s="284">
        <v>0</v>
      </c>
      <c r="G80" s="285">
        <f t="shared" ref="G80:G89" si="6">SUM(D80:F80)</f>
        <v>2.15</v>
      </c>
      <c r="H80" s="284">
        <v>0.44</v>
      </c>
      <c r="I80" s="285">
        <f t="shared" ref="I80:I87" si="7">H80/E80*1000</f>
        <v>346.45669291338584</v>
      </c>
      <c r="J80" s="286">
        <v>10</v>
      </c>
      <c r="K80" s="135" t="s">
        <v>91</v>
      </c>
    </row>
    <row r="81" spans="2:11" ht="13.35" customHeight="1" x14ac:dyDescent="0.3">
      <c r="B81" s="287" t="s">
        <v>55</v>
      </c>
      <c r="C81" s="288" t="s">
        <v>100</v>
      </c>
      <c r="D81" s="285">
        <v>1.69</v>
      </c>
      <c r="E81" s="285">
        <v>37.08</v>
      </c>
      <c r="F81" s="285">
        <v>4.63</v>
      </c>
      <c r="G81" s="285">
        <f t="shared" si="6"/>
        <v>43.4</v>
      </c>
      <c r="H81" s="285">
        <v>3.57</v>
      </c>
      <c r="I81" s="285">
        <f t="shared" si="7"/>
        <v>96.278317152103554</v>
      </c>
      <c r="J81" s="159">
        <v>224</v>
      </c>
      <c r="K81" s="138"/>
    </row>
    <row r="82" spans="2:11" ht="13.35" customHeight="1" x14ac:dyDescent="0.3">
      <c r="B82" s="287" t="s">
        <v>57</v>
      </c>
      <c r="C82" s="288" t="s">
        <v>101</v>
      </c>
      <c r="D82" s="285">
        <v>3.1</v>
      </c>
      <c r="E82" s="285">
        <v>49.8</v>
      </c>
      <c r="F82" s="285">
        <v>30.05</v>
      </c>
      <c r="G82" s="285">
        <f t="shared" si="6"/>
        <v>82.95</v>
      </c>
      <c r="H82" s="285">
        <v>16.93</v>
      </c>
      <c r="I82" s="285">
        <f t="shared" si="7"/>
        <v>339.95983935742976</v>
      </c>
      <c r="J82" s="289">
        <v>489</v>
      </c>
      <c r="K82" s="138"/>
    </row>
    <row r="83" spans="2:11" ht="13.35" customHeight="1" x14ac:dyDescent="0.3">
      <c r="B83" s="287" t="s">
        <v>102</v>
      </c>
      <c r="C83" s="288" t="s">
        <v>103</v>
      </c>
      <c r="D83" s="285">
        <v>10.31</v>
      </c>
      <c r="E83" s="285">
        <v>244.4</v>
      </c>
      <c r="F83" s="285">
        <v>164.33</v>
      </c>
      <c r="G83" s="285">
        <f t="shared" si="6"/>
        <v>419.04</v>
      </c>
      <c r="H83" s="285">
        <v>29.33</v>
      </c>
      <c r="I83" s="285">
        <f t="shared" si="7"/>
        <v>120.00818330605564</v>
      </c>
      <c r="J83" s="139">
        <v>998</v>
      </c>
      <c r="K83" s="138"/>
    </row>
    <row r="84" spans="2:11" s="293" customFormat="1" ht="13.35" customHeight="1" x14ac:dyDescent="0.3">
      <c r="B84" s="290" t="s">
        <v>104</v>
      </c>
      <c r="C84" s="291" t="s">
        <v>105</v>
      </c>
      <c r="D84" s="292">
        <v>28</v>
      </c>
      <c r="E84" s="292">
        <v>126</v>
      </c>
      <c r="F84" s="292">
        <v>142.69999999999999</v>
      </c>
      <c r="G84" s="292">
        <f t="shared" si="6"/>
        <v>296.7</v>
      </c>
      <c r="H84" s="292">
        <v>35.4</v>
      </c>
      <c r="I84" s="292">
        <f t="shared" si="7"/>
        <v>280.95238095238096</v>
      </c>
      <c r="J84" s="254">
        <v>674</v>
      </c>
      <c r="K84" s="255"/>
    </row>
    <row r="85" spans="2:11" ht="13.35" customHeight="1" x14ac:dyDescent="0.3">
      <c r="B85" s="287" t="s">
        <v>106</v>
      </c>
      <c r="C85" s="288" t="s">
        <v>107</v>
      </c>
      <c r="D85" s="285">
        <v>0</v>
      </c>
      <c r="E85" s="285">
        <v>110</v>
      </c>
      <c r="F85" s="285">
        <v>7</v>
      </c>
      <c r="G85" s="285">
        <f t="shared" si="6"/>
        <v>117</v>
      </c>
      <c r="H85" s="285">
        <v>38.5</v>
      </c>
      <c r="I85" s="285">
        <f t="shared" si="7"/>
        <v>350</v>
      </c>
      <c r="J85" s="139">
        <v>639</v>
      </c>
      <c r="K85" s="138"/>
    </row>
    <row r="86" spans="2:11" ht="13.35" customHeight="1" x14ac:dyDescent="0.3">
      <c r="B86" s="287" t="s">
        <v>108</v>
      </c>
      <c r="C86" s="288" t="s">
        <v>109</v>
      </c>
      <c r="D86" s="285">
        <v>37.9</v>
      </c>
      <c r="E86" s="285">
        <v>305.58999999999997</v>
      </c>
      <c r="F86" s="285">
        <v>8.9</v>
      </c>
      <c r="G86" s="285">
        <f t="shared" si="6"/>
        <v>352.38999999999993</v>
      </c>
      <c r="H86" s="285">
        <v>81.540000000000006</v>
      </c>
      <c r="I86" s="285">
        <f t="shared" si="7"/>
        <v>266.82810301384211</v>
      </c>
      <c r="J86" s="139">
        <v>490</v>
      </c>
      <c r="K86" s="138"/>
    </row>
    <row r="87" spans="2:11" ht="13.35" customHeight="1" x14ac:dyDescent="0.3">
      <c r="B87" s="287" t="s">
        <v>110</v>
      </c>
      <c r="C87" s="288" t="s">
        <v>111</v>
      </c>
      <c r="D87" s="285">
        <v>14.15</v>
      </c>
      <c r="E87" s="285">
        <v>111.1</v>
      </c>
      <c r="F87" s="285">
        <v>19.739999999999998</v>
      </c>
      <c r="G87" s="285">
        <f t="shared" si="6"/>
        <v>144.99</v>
      </c>
      <c r="H87" s="285">
        <v>14.77</v>
      </c>
      <c r="I87" s="285">
        <f t="shared" si="7"/>
        <v>132.94329432943294</v>
      </c>
      <c r="J87" s="139">
        <v>652</v>
      </c>
      <c r="K87" s="138"/>
    </row>
    <row r="88" spans="2:11" ht="13.35" customHeight="1" x14ac:dyDescent="0.3">
      <c r="B88" s="287" t="s">
        <v>112</v>
      </c>
      <c r="C88" s="288" t="s">
        <v>113</v>
      </c>
      <c r="D88" s="285">
        <v>0</v>
      </c>
      <c r="E88" s="285">
        <v>0</v>
      </c>
      <c r="F88" s="285">
        <v>0</v>
      </c>
      <c r="G88" s="285">
        <f t="shared" si="6"/>
        <v>0</v>
      </c>
      <c r="H88" s="285">
        <v>0</v>
      </c>
      <c r="I88" s="285">
        <v>0</v>
      </c>
      <c r="J88" s="139">
        <v>0</v>
      </c>
      <c r="K88" s="138"/>
    </row>
    <row r="89" spans="2:11" ht="13.35" customHeight="1" x14ac:dyDescent="0.3">
      <c r="B89" s="294" t="s">
        <v>21</v>
      </c>
      <c r="C89" s="295" t="s">
        <v>114</v>
      </c>
      <c r="D89" s="296">
        <v>4.4400000000000004</v>
      </c>
      <c r="E89" s="296">
        <v>4.09</v>
      </c>
      <c r="F89" s="296">
        <v>0</v>
      </c>
      <c r="G89" s="285">
        <f t="shared" si="6"/>
        <v>8.5300000000000011</v>
      </c>
      <c r="H89" s="296">
        <v>0.49</v>
      </c>
      <c r="I89" s="285">
        <f>H89/E89*1000</f>
        <v>119.8044009779951</v>
      </c>
      <c r="J89" s="143">
        <v>21</v>
      </c>
      <c r="K89" s="144"/>
    </row>
    <row r="90" spans="2:11" ht="13.35" customHeight="1" x14ac:dyDescent="0.3">
      <c r="B90" s="297"/>
      <c r="C90" s="298" t="s">
        <v>9</v>
      </c>
      <c r="D90" s="309">
        <f>SUM(D80:D89)</f>
        <v>100.47</v>
      </c>
      <c r="E90" s="309">
        <f>SUM(E80:E89)</f>
        <v>989.32999999999993</v>
      </c>
      <c r="F90" s="309">
        <f>SUM(F80:F89)</f>
        <v>377.35</v>
      </c>
      <c r="G90" s="309">
        <f>SUM(G80:G89)</f>
        <v>1467.1499999999999</v>
      </c>
      <c r="H90" s="309">
        <f>SUM(H80:H89)</f>
        <v>220.97</v>
      </c>
      <c r="I90" s="309">
        <f>H90/E90*1000</f>
        <v>223.3531784136739</v>
      </c>
      <c r="J90" s="147">
        <f>SUM(J80:J89)</f>
        <v>4197</v>
      </c>
      <c r="K90" s="148"/>
    </row>
    <row r="91" spans="2:11" ht="13.35" customHeight="1" x14ac:dyDescent="0.3">
      <c r="B91" s="300"/>
      <c r="C91" s="301"/>
      <c r="D91" s="322"/>
      <c r="E91" s="322"/>
      <c r="F91" s="322"/>
      <c r="G91" s="322"/>
      <c r="H91" s="322"/>
      <c r="I91" s="322"/>
      <c r="J91" s="161"/>
      <c r="K91" s="125"/>
    </row>
    <row r="92" spans="2:11" ht="13.35" customHeight="1" x14ac:dyDescent="0.3">
      <c r="B92" s="300"/>
      <c r="C92" s="300"/>
      <c r="D92" s="321"/>
      <c r="E92" s="321"/>
      <c r="F92" s="321"/>
      <c r="G92" s="321"/>
      <c r="H92" s="321"/>
      <c r="I92" s="321"/>
      <c r="J92" s="124"/>
      <c r="K92" s="125"/>
    </row>
    <row r="93" spans="2:11" ht="13.35" customHeight="1" x14ac:dyDescent="0.3">
      <c r="B93" s="300"/>
      <c r="C93" s="300"/>
      <c r="D93" s="321"/>
      <c r="E93" s="321"/>
      <c r="F93" s="321"/>
      <c r="G93" s="321"/>
      <c r="H93" s="321"/>
      <c r="I93" s="321"/>
      <c r="J93" s="124"/>
      <c r="K93" s="125"/>
    </row>
    <row r="94" spans="2:11" ht="13.35" customHeight="1" x14ac:dyDescent="0.3">
      <c r="B94" s="423" t="s">
        <v>1</v>
      </c>
      <c r="C94" s="423" t="s">
        <v>2</v>
      </c>
      <c r="D94" s="431" t="s">
        <v>3</v>
      </c>
      <c r="E94" s="431"/>
      <c r="F94" s="431"/>
      <c r="G94" s="431"/>
      <c r="H94" s="429" t="s">
        <v>4</v>
      </c>
      <c r="I94" s="429" t="s">
        <v>59</v>
      </c>
      <c r="J94" s="423" t="s">
        <v>5</v>
      </c>
      <c r="K94" s="423" t="s">
        <v>60</v>
      </c>
    </row>
    <row r="95" spans="2:11" ht="27" customHeight="1" x14ac:dyDescent="0.3">
      <c r="B95" s="425"/>
      <c r="C95" s="425"/>
      <c r="D95" s="319" t="s">
        <v>6</v>
      </c>
      <c r="E95" s="319" t="s">
        <v>7</v>
      </c>
      <c r="F95" s="319" t="s">
        <v>8</v>
      </c>
      <c r="G95" s="319" t="s">
        <v>9</v>
      </c>
      <c r="H95" s="430"/>
      <c r="I95" s="430"/>
      <c r="J95" s="424"/>
      <c r="K95" s="424"/>
    </row>
    <row r="96" spans="2:11" ht="13.35" customHeight="1" x14ac:dyDescent="0.3">
      <c r="B96" s="305" t="s">
        <v>104</v>
      </c>
      <c r="C96" s="306" t="s">
        <v>123</v>
      </c>
      <c r="D96" s="320"/>
      <c r="E96" s="320"/>
      <c r="F96" s="320"/>
      <c r="G96" s="320"/>
      <c r="H96" s="320"/>
      <c r="I96" s="320"/>
      <c r="J96" s="156"/>
      <c r="K96" s="157"/>
    </row>
    <row r="97" spans="2:11" ht="13.35" customHeight="1" x14ac:dyDescent="0.3">
      <c r="B97" s="282" t="s">
        <v>53</v>
      </c>
      <c r="C97" s="283" t="s">
        <v>99</v>
      </c>
      <c r="D97" s="284">
        <v>0</v>
      </c>
      <c r="E97" s="284">
        <v>0</v>
      </c>
      <c r="F97" s="284">
        <v>0</v>
      </c>
      <c r="G97" s="285">
        <f t="shared" ref="G97:G107" si="8">SUM(D97:F97)</f>
        <v>0</v>
      </c>
      <c r="H97" s="284">
        <v>0</v>
      </c>
      <c r="I97" s="284">
        <v>0</v>
      </c>
      <c r="J97" s="284">
        <v>0</v>
      </c>
      <c r="K97" s="135" t="s">
        <v>124</v>
      </c>
    </row>
    <row r="98" spans="2:11" ht="13.35" customHeight="1" x14ac:dyDescent="0.3">
      <c r="B98" s="287" t="s">
        <v>55</v>
      </c>
      <c r="C98" s="288" t="s">
        <v>100</v>
      </c>
      <c r="D98" s="285">
        <v>297.43</v>
      </c>
      <c r="E98" s="285">
        <v>5669.46</v>
      </c>
      <c r="F98" s="285">
        <v>614.88</v>
      </c>
      <c r="G98" s="285">
        <f t="shared" si="8"/>
        <v>6581.77</v>
      </c>
      <c r="H98" s="285">
        <v>764.64</v>
      </c>
      <c r="I98" s="285">
        <f t="shared" ref="I98:I107" si="9">H98/E98*1000</f>
        <v>134.86998761786836</v>
      </c>
      <c r="J98" s="139">
        <v>7654</v>
      </c>
      <c r="K98" s="138"/>
    </row>
    <row r="99" spans="2:11" ht="13.35" customHeight="1" x14ac:dyDescent="0.3">
      <c r="B99" s="287" t="s">
        <v>57</v>
      </c>
      <c r="C99" s="288" t="s">
        <v>101</v>
      </c>
      <c r="D99" s="285">
        <v>1127</v>
      </c>
      <c r="E99" s="285">
        <v>6396.79</v>
      </c>
      <c r="F99" s="285">
        <v>1526.73</v>
      </c>
      <c r="G99" s="285">
        <f t="shared" si="8"/>
        <v>9050.52</v>
      </c>
      <c r="H99" s="285">
        <v>1877.54</v>
      </c>
      <c r="I99" s="285">
        <f t="shared" si="9"/>
        <v>293.51284003382943</v>
      </c>
      <c r="J99" s="289">
        <v>13008</v>
      </c>
      <c r="K99" s="138"/>
    </row>
    <row r="100" spans="2:11" ht="13.35" customHeight="1" x14ac:dyDescent="0.3">
      <c r="B100" s="287" t="s">
        <v>102</v>
      </c>
      <c r="C100" s="288" t="s">
        <v>103</v>
      </c>
      <c r="D100" s="285">
        <v>586.1</v>
      </c>
      <c r="E100" s="285">
        <v>2698.47</v>
      </c>
      <c r="F100" s="285">
        <v>220.05</v>
      </c>
      <c r="G100" s="285">
        <f t="shared" si="8"/>
        <v>3504.62</v>
      </c>
      <c r="H100" s="285">
        <v>2157.4</v>
      </c>
      <c r="I100" s="285">
        <f t="shared" si="9"/>
        <v>799.49008141650643</v>
      </c>
      <c r="J100" s="139">
        <v>3380</v>
      </c>
      <c r="K100" s="138"/>
    </row>
    <row r="101" spans="2:11" s="293" customFormat="1" ht="13.35" customHeight="1" x14ac:dyDescent="0.3">
      <c r="B101" s="287" t="s">
        <v>104</v>
      </c>
      <c r="C101" s="288" t="s">
        <v>105</v>
      </c>
      <c r="D101" s="285">
        <v>1100</v>
      </c>
      <c r="E101" s="285">
        <v>1070.3</v>
      </c>
      <c r="F101" s="285">
        <v>450.2</v>
      </c>
      <c r="G101" s="285">
        <f t="shared" si="8"/>
        <v>2620.5</v>
      </c>
      <c r="H101" s="285">
        <v>648.16999999999996</v>
      </c>
      <c r="I101" s="285">
        <f t="shared" si="9"/>
        <v>605.59656171166966</v>
      </c>
      <c r="J101" s="139">
        <v>3225</v>
      </c>
      <c r="K101" s="138"/>
    </row>
    <row r="102" spans="2:11" ht="13.35" customHeight="1" x14ac:dyDescent="0.3">
      <c r="B102" s="287" t="s">
        <v>106</v>
      </c>
      <c r="C102" s="288" t="s">
        <v>107</v>
      </c>
      <c r="D102" s="285">
        <v>0</v>
      </c>
      <c r="E102" s="285">
        <v>460</v>
      </c>
      <c r="F102" s="285">
        <v>43</v>
      </c>
      <c r="G102" s="285">
        <f t="shared" si="8"/>
        <v>503</v>
      </c>
      <c r="H102" s="285">
        <v>81</v>
      </c>
      <c r="I102" s="285">
        <f t="shared" si="9"/>
        <v>176.08695652173915</v>
      </c>
      <c r="J102" s="139">
        <v>867</v>
      </c>
      <c r="K102" s="138"/>
    </row>
    <row r="103" spans="2:11" ht="13.35" customHeight="1" x14ac:dyDescent="0.3">
      <c r="B103" s="287" t="s">
        <v>108</v>
      </c>
      <c r="C103" s="288" t="s">
        <v>109</v>
      </c>
      <c r="D103" s="285">
        <v>1380.45</v>
      </c>
      <c r="E103" s="285">
        <v>2889.98</v>
      </c>
      <c r="F103" s="285">
        <v>113.86</v>
      </c>
      <c r="G103" s="285">
        <f t="shared" si="8"/>
        <v>4384.29</v>
      </c>
      <c r="H103" s="285">
        <v>1928.95</v>
      </c>
      <c r="I103" s="285">
        <f t="shared" si="9"/>
        <v>667.46136651464712</v>
      </c>
      <c r="J103" s="139">
        <v>3971</v>
      </c>
      <c r="K103" s="138"/>
    </row>
    <row r="104" spans="2:11" ht="13.35" customHeight="1" x14ac:dyDescent="0.3">
      <c r="B104" s="287" t="s">
        <v>110</v>
      </c>
      <c r="C104" s="288" t="s">
        <v>111</v>
      </c>
      <c r="D104" s="285">
        <v>792.05</v>
      </c>
      <c r="E104" s="285">
        <v>5466.55</v>
      </c>
      <c r="F104" s="285">
        <v>1166</v>
      </c>
      <c r="G104" s="285">
        <f t="shared" si="8"/>
        <v>7424.6</v>
      </c>
      <c r="H104" s="285">
        <v>2048.33</v>
      </c>
      <c r="I104" s="285">
        <f t="shared" si="9"/>
        <v>374.70250889500687</v>
      </c>
      <c r="J104" s="139">
        <v>6975</v>
      </c>
      <c r="K104" s="138"/>
    </row>
    <row r="105" spans="2:11" ht="13.35" customHeight="1" x14ac:dyDescent="0.3">
      <c r="B105" s="287" t="s">
        <v>112</v>
      </c>
      <c r="C105" s="288" t="s">
        <v>113</v>
      </c>
      <c r="D105" s="285">
        <v>297.5</v>
      </c>
      <c r="E105" s="285">
        <v>3031.45</v>
      </c>
      <c r="F105" s="285">
        <v>545.70000000000005</v>
      </c>
      <c r="G105" s="285">
        <f t="shared" si="8"/>
        <v>3874.6499999999996</v>
      </c>
      <c r="H105" s="285">
        <v>1209.55</v>
      </c>
      <c r="I105" s="285">
        <f t="shared" si="9"/>
        <v>399.00047831895631</v>
      </c>
      <c r="J105" s="139">
        <v>4572</v>
      </c>
      <c r="K105" s="138"/>
    </row>
    <row r="106" spans="2:11" ht="13.35" customHeight="1" x14ac:dyDescent="0.3">
      <c r="B106" s="294" t="s">
        <v>21</v>
      </c>
      <c r="C106" s="295" t="s">
        <v>114</v>
      </c>
      <c r="D106" s="296">
        <v>292</v>
      </c>
      <c r="E106" s="296">
        <v>339.81</v>
      </c>
      <c r="F106" s="296">
        <v>0</v>
      </c>
      <c r="G106" s="285">
        <f t="shared" si="8"/>
        <v>631.80999999999995</v>
      </c>
      <c r="H106" s="296">
        <v>134.51</v>
      </c>
      <c r="I106" s="285">
        <f t="shared" si="9"/>
        <v>395.83885112268621</v>
      </c>
      <c r="J106" s="143">
        <v>488</v>
      </c>
      <c r="K106" s="144"/>
    </row>
    <row r="107" spans="2:11" ht="13.35" customHeight="1" x14ac:dyDescent="0.3">
      <c r="B107" s="297"/>
      <c r="C107" s="298" t="s">
        <v>9</v>
      </c>
      <c r="D107" s="309">
        <f>SUM(D97:D106)</f>
        <v>5872.5300000000007</v>
      </c>
      <c r="E107" s="309">
        <f>SUM(E97:E106)</f>
        <v>28022.81</v>
      </c>
      <c r="F107" s="309">
        <f>SUM(F97:F106)</f>
        <v>4680.42</v>
      </c>
      <c r="G107" s="309">
        <f t="shared" si="8"/>
        <v>38575.760000000002</v>
      </c>
      <c r="H107" s="309">
        <f>SUM(H97:H106)</f>
        <v>10850.089999999998</v>
      </c>
      <c r="I107" s="309">
        <f t="shared" si="9"/>
        <v>387.18779451454003</v>
      </c>
      <c r="J107" s="147">
        <f>SUM(J97:J106)</f>
        <v>44140</v>
      </c>
      <c r="K107" s="148"/>
    </row>
    <row r="108" spans="2:11" ht="13.35" customHeight="1" x14ac:dyDescent="0.3">
      <c r="B108" s="300"/>
      <c r="C108" s="300"/>
      <c r="D108" s="321"/>
      <c r="E108" s="321"/>
      <c r="F108" s="321"/>
      <c r="G108" s="321"/>
      <c r="H108" s="321"/>
      <c r="I108" s="321"/>
      <c r="J108" s="124"/>
      <c r="K108" s="125"/>
    </row>
    <row r="109" spans="2:11" ht="13.35" customHeight="1" x14ac:dyDescent="0.3">
      <c r="B109" s="300"/>
      <c r="C109" s="300"/>
      <c r="D109" s="321"/>
      <c r="E109" s="321"/>
      <c r="F109" s="321"/>
      <c r="G109" s="321"/>
      <c r="H109" s="321"/>
      <c r="I109" s="321"/>
      <c r="J109" s="124"/>
      <c r="K109" s="125"/>
    </row>
    <row r="110" spans="2:11" ht="13.35" customHeight="1" x14ac:dyDescent="0.3">
      <c r="B110" s="300"/>
      <c r="C110" s="300"/>
      <c r="D110" s="321"/>
      <c r="E110" s="321"/>
      <c r="F110" s="321"/>
      <c r="G110" s="321"/>
      <c r="H110" s="321"/>
      <c r="I110" s="321"/>
      <c r="J110" s="124"/>
      <c r="K110" s="125"/>
    </row>
    <row r="111" spans="2:11" ht="13.35" customHeight="1" x14ac:dyDescent="0.3">
      <c r="B111" s="300"/>
      <c r="C111" s="323"/>
      <c r="D111" s="321"/>
      <c r="E111" s="321"/>
      <c r="F111" s="321"/>
      <c r="G111" s="321"/>
      <c r="H111" s="321"/>
      <c r="I111" s="321"/>
      <c r="J111" s="124"/>
      <c r="K111" s="125"/>
    </row>
    <row r="112" spans="2:11" ht="13.35" customHeight="1" x14ac:dyDescent="0.3">
      <c r="B112" s="300"/>
      <c r="C112" s="323"/>
      <c r="D112" s="321"/>
      <c r="E112" s="321"/>
      <c r="F112" s="321"/>
      <c r="G112" s="321"/>
      <c r="H112" s="321"/>
      <c r="I112" s="321"/>
      <c r="J112" s="124"/>
      <c r="K112" s="125"/>
    </row>
    <row r="113" spans="2:11" ht="13.35" customHeight="1" x14ac:dyDescent="0.3">
      <c r="B113" s="300"/>
      <c r="C113" s="323"/>
      <c r="D113" s="321"/>
      <c r="E113" s="321"/>
      <c r="F113" s="321"/>
      <c r="G113" s="321"/>
      <c r="H113" s="321"/>
      <c r="I113" s="321"/>
      <c r="J113" s="124"/>
      <c r="K113" s="125"/>
    </row>
    <row r="114" spans="2:11" ht="13.35" customHeight="1" x14ac:dyDescent="0.3">
      <c r="B114" s="300"/>
      <c r="C114" s="323"/>
      <c r="D114" s="321"/>
      <c r="E114" s="321"/>
      <c r="F114" s="321"/>
      <c r="G114" s="321"/>
      <c r="H114" s="321"/>
      <c r="I114" s="321"/>
      <c r="J114" s="124"/>
      <c r="K114" s="125"/>
    </row>
    <row r="115" spans="2:11" ht="13.35" customHeight="1" x14ac:dyDescent="0.3">
      <c r="B115" s="300"/>
      <c r="C115" s="323"/>
      <c r="D115" s="321"/>
      <c r="E115" s="321"/>
      <c r="F115" s="321"/>
      <c r="G115" s="321"/>
      <c r="H115" s="321"/>
      <c r="I115" s="321"/>
      <c r="J115" s="124"/>
      <c r="K115" s="125"/>
    </row>
    <row r="116" spans="2:11" ht="13.35" customHeight="1" x14ac:dyDescent="0.3">
      <c r="B116" s="300"/>
      <c r="C116" s="323"/>
      <c r="D116" s="321"/>
      <c r="E116" s="321"/>
      <c r="F116" s="321"/>
      <c r="G116" s="321"/>
      <c r="H116" s="321"/>
      <c r="I116" s="321"/>
      <c r="J116" s="124"/>
      <c r="K116" s="125"/>
    </row>
    <row r="117" spans="2:11" ht="13.35" customHeight="1" x14ac:dyDescent="0.3">
      <c r="B117" s="324"/>
      <c r="C117" s="325"/>
      <c r="D117" s="326"/>
      <c r="E117" s="326"/>
      <c r="F117" s="326"/>
      <c r="G117" s="326"/>
      <c r="H117" s="326"/>
      <c r="I117" s="326"/>
      <c r="J117" s="165"/>
      <c r="K117" s="166"/>
    </row>
    <row r="118" spans="2:11" ht="13.35" customHeight="1" x14ac:dyDescent="0.3">
      <c r="B118" s="432" t="s">
        <v>1</v>
      </c>
      <c r="C118" s="432" t="s">
        <v>2</v>
      </c>
      <c r="D118" s="434" t="s">
        <v>3</v>
      </c>
      <c r="E118" s="434"/>
      <c r="F118" s="434"/>
      <c r="G118" s="434"/>
      <c r="H118" s="434" t="s">
        <v>4</v>
      </c>
      <c r="I118" s="434" t="s">
        <v>125</v>
      </c>
      <c r="J118" s="432" t="s">
        <v>5</v>
      </c>
      <c r="K118" s="432" t="s">
        <v>60</v>
      </c>
    </row>
    <row r="119" spans="2:11" ht="27" customHeight="1" x14ac:dyDescent="0.3">
      <c r="B119" s="433"/>
      <c r="C119" s="433"/>
      <c r="D119" s="327" t="s">
        <v>6</v>
      </c>
      <c r="E119" s="327" t="s">
        <v>7</v>
      </c>
      <c r="F119" s="327" t="s">
        <v>8</v>
      </c>
      <c r="G119" s="327" t="s">
        <v>9</v>
      </c>
      <c r="H119" s="434"/>
      <c r="I119" s="434"/>
      <c r="J119" s="432"/>
      <c r="K119" s="432"/>
    </row>
    <row r="120" spans="2:11" ht="13.35" customHeight="1" x14ac:dyDescent="0.3">
      <c r="B120" s="328" t="s">
        <v>106</v>
      </c>
      <c r="C120" s="329" t="s">
        <v>126</v>
      </c>
      <c r="D120" s="330"/>
      <c r="E120" s="330"/>
      <c r="F120" s="330"/>
      <c r="G120" s="331"/>
      <c r="H120" s="330"/>
      <c r="I120" s="330"/>
      <c r="J120" s="165"/>
      <c r="K120" s="166"/>
    </row>
    <row r="121" spans="2:11" ht="13.35" customHeight="1" x14ac:dyDescent="0.3">
      <c r="B121" s="332" t="s">
        <v>53</v>
      </c>
      <c r="C121" s="333" t="s">
        <v>99</v>
      </c>
      <c r="D121" s="334">
        <v>0</v>
      </c>
      <c r="E121" s="334">
        <v>0</v>
      </c>
      <c r="F121" s="334">
        <v>0</v>
      </c>
      <c r="G121" s="285">
        <f t="shared" ref="G121:G131" si="10">SUM(D121:F121)</f>
        <v>0</v>
      </c>
      <c r="H121" s="334">
        <v>0</v>
      </c>
      <c r="I121" s="334">
        <v>0</v>
      </c>
      <c r="J121" s="334">
        <v>0</v>
      </c>
      <c r="K121" s="175" t="s">
        <v>127</v>
      </c>
    </row>
    <row r="122" spans="2:11" ht="13.35" customHeight="1" x14ac:dyDescent="0.3">
      <c r="B122" s="335" t="s">
        <v>55</v>
      </c>
      <c r="C122" s="336" t="s">
        <v>100</v>
      </c>
      <c r="D122" s="337">
        <v>30.03</v>
      </c>
      <c r="E122" s="337">
        <v>31.6</v>
      </c>
      <c r="F122" s="337">
        <v>2.5499999999999998</v>
      </c>
      <c r="G122" s="285">
        <f t="shared" si="10"/>
        <v>64.180000000000007</v>
      </c>
      <c r="H122" s="337">
        <v>0.88</v>
      </c>
      <c r="I122" s="285">
        <f>H122/E122*1000</f>
        <v>27.848101265822784</v>
      </c>
      <c r="J122" s="338">
        <v>66</v>
      </c>
      <c r="K122" s="180" t="s">
        <v>121</v>
      </c>
    </row>
    <row r="123" spans="2:11" ht="13.35" customHeight="1" x14ac:dyDescent="0.3">
      <c r="B123" s="335" t="s">
        <v>57</v>
      </c>
      <c r="C123" s="336" t="s">
        <v>101</v>
      </c>
      <c r="D123" s="337">
        <v>16.77</v>
      </c>
      <c r="E123" s="337">
        <v>36.75</v>
      </c>
      <c r="F123" s="337">
        <v>50.2</v>
      </c>
      <c r="G123" s="285">
        <f t="shared" si="10"/>
        <v>103.72</v>
      </c>
      <c r="H123" s="337">
        <v>6.18</v>
      </c>
      <c r="I123" s="285">
        <f>H123/E123*1000</f>
        <v>168.16326530612244</v>
      </c>
      <c r="J123" s="338">
        <v>300</v>
      </c>
      <c r="K123" s="180"/>
    </row>
    <row r="124" spans="2:11" ht="13.35" customHeight="1" x14ac:dyDescent="0.3">
      <c r="B124" s="335" t="s">
        <v>102</v>
      </c>
      <c r="C124" s="336" t="s">
        <v>103</v>
      </c>
      <c r="D124" s="337">
        <v>0</v>
      </c>
      <c r="E124" s="337">
        <v>0</v>
      </c>
      <c r="F124" s="337">
        <v>0</v>
      </c>
      <c r="G124" s="285">
        <f t="shared" si="10"/>
        <v>0</v>
      </c>
      <c r="H124" s="337">
        <v>0</v>
      </c>
      <c r="I124" s="337">
        <v>0</v>
      </c>
      <c r="J124" s="338">
        <v>0</v>
      </c>
      <c r="K124" s="180"/>
    </row>
    <row r="125" spans="2:11" s="293" customFormat="1" ht="13.35" customHeight="1" x14ac:dyDescent="0.3">
      <c r="B125" s="339" t="s">
        <v>104</v>
      </c>
      <c r="C125" s="340" t="s">
        <v>105</v>
      </c>
      <c r="D125" s="341">
        <v>40</v>
      </c>
      <c r="E125" s="341">
        <v>42.25</v>
      </c>
      <c r="F125" s="341">
        <v>20.75</v>
      </c>
      <c r="G125" s="292">
        <f t="shared" si="10"/>
        <v>103</v>
      </c>
      <c r="H125" s="341">
        <v>30.75</v>
      </c>
      <c r="I125" s="292">
        <f>H125/E125*1000</f>
        <v>727.81065088757407</v>
      </c>
      <c r="J125" s="260">
        <v>482</v>
      </c>
      <c r="K125" s="261"/>
    </row>
    <row r="126" spans="2:11" ht="13.35" customHeight="1" x14ac:dyDescent="0.3">
      <c r="B126" s="335" t="s">
        <v>106</v>
      </c>
      <c r="C126" s="336" t="s">
        <v>107</v>
      </c>
      <c r="D126" s="337">
        <v>2</v>
      </c>
      <c r="E126" s="337">
        <v>1</v>
      </c>
      <c r="F126" s="337">
        <v>0</v>
      </c>
      <c r="G126" s="285">
        <f t="shared" si="10"/>
        <v>3</v>
      </c>
      <c r="H126" s="337">
        <v>0.02</v>
      </c>
      <c r="I126" s="292">
        <f>H126/E126*1000</f>
        <v>20</v>
      </c>
      <c r="J126" s="181">
        <v>44</v>
      </c>
      <c r="K126" s="180"/>
    </row>
    <row r="127" spans="2:11" ht="14.25" customHeight="1" x14ac:dyDescent="0.3">
      <c r="B127" s="335" t="s">
        <v>108</v>
      </c>
      <c r="C127" s="336" t="s">
        <v>109</v>
      </c>
      <c r="D127" s="337">
        <v>0</v>
      </c>
      <c r="E127" s="337">
        <v>3.63</v>
      </c>
      <c r="F127" s="337">
        <v>0</v>
      </c>
      <c r="G127" s="285">
        <f t="shared" si="10"/>
        <v>3.63</v>
      </c>
      <c r="H127" s="337">
        <v>7.0000000000000007E-2</v>
      </c>
      <c r="I127" s="285">
        <f>H127/E127*1000</f>
        <v>19.283746556473833</v>
      </c>
      <c r="J127" s="338">
        <v>67</v>
      </c>
      <c r="K127" s="180"/>
    </row>
    <row r="128" spans="2:11" x14ac:dyDescent="0.3">
      <c r="B128" s="335" t="s">
        <v>110</v>
      </c>
      <c r="C128" s="336" t="s">
        <v>111</v>
      </c>
      <c r="D128" s="337">
        <v>0</v>
      </c>
      <c r="E128" s="337">
        <v>0</v>
      </c>
      <c r="F128" s="337">
        <v>0</v>
      </c>
      <c r="G128" s="285">
        <f t="shared" si="10"/>
        <v>0</v>
      </c>
      <c r="H128" s="337">
        <v>0</v>
      </c>
      <c r="I128" s="337">
        <v>0</v>
      </c>
      <c r="J128" s="338">
        <v>0</v>
      </c>
      <c r="K128" s="180"/>
    </row>
    <row r="129" spans="2:11" ht="13.35" customHeight="1" x14ac:dyDescent="0.3">
      <c r="B129" s="335" t="s">
        <v>112</v>
      </c>
      <c r="C129" s="336" t="s">
        <v>113</v>
      </c>
      <c r="D129" s="337">
        <v>7.6</v>
      </c>
      <c r="E129" s="337">
        <v>0</v>
      </c>
      <c r="F129" s="337">
        <v>0</v>
      </c>
      <c r="G129" s="285">
        <f t="shared" si="10"/>
        <v>7.6</v>
      </c>
      <c r="H129" s="337">
        <v>0</v>
      </c>
      <c r="I129" s="337">
        <v>0</v>
      </c>
      <c r="J129" s="338">
        <v>38</v>
      </c>
      <c r="K129" s="180"/>
    </row>
    <row r="130" spans="2:11" ht="13.35" customHeight="1" x14ac:dyDescent="0.3">
      <c r="B130" s="342" t="s">
        <v>21</v>
      </c>
      <c r="C130" s="343" t="s">
        <v>114</v>
      </c>
      <c r="D130" s="344">
        <v>0</v>
      </c>
      <c r="E130" s="344">
        <v>0</v>
      </c>
      <c r="F130" s="344">
        <v>0</v>
      </c>
      <c r="G130" s="344">
        <f t="shared" si="10"/>
        <v>0</v>
      </c>
      <c r="H130" s="344">
        <v>0</v>
      </c>
      <c r="I130" s="344">
        <v>0</v>
      </c>
      <c r="J130" s="185">
        <v>0</v>
      </c>
      <c r="K130" s="186"/>
    </row>
    <row r="131" spans="2:11" ht="13.35" customHeight="1" x14ac:dyDescent="0.3">
      <c r="B131" s="345"/>
      <c r="C131" s="346" t="s">
        <v>9</v>
      </c>
      <c r="D131" s="347">
        <f>SUM(D121:D130)</f>
        <v>96.399999999999991</v>
      </c>
      <c r="E131" s="347">
        <f>SUM(E121:E130)</f>
        <v>115.22999999999999</v>
      </c>
      <c r="F131" s="347">
        <f>SUM(F121:F130)</f>
        <v>73.5</v>
      </c>
      <c r="G131" s="347">
        <f t="shared" si="10"/>
        <v>285.13</v>
      </c>
      <c r="H131" s="347">
        <f>SUM(H121:H130)</f>
        <v>37.900000000000006</v>
      </c>
      <c r="I131" s="347">
        <f>H131/E131*1000</f>
        <v>328.90740258613215</v>
      </c>
      <c r="J131" s="190">
        <f>SUM(J121:J130)</f>
        <v>997</v>
      </c>
      <c r="K131" s="186"/>
    </row>
    <row r="132" spans="2:11" ht="13.35" customHeight="1" x14ac:dyDescent="0.3">
      <c r="B132" s="324"/>
      <c r="C132" s="348"/>
      <c r="D132" s="330"/>
      <c r="E132" s="330"/>
      <c r="F132" s="330"/>
      <c r="G132" s="330"/>
      <c r="H132" s="330"/>
      <c r="I132" s="330"/>
      <c r="J132" s="192"/>
      <c r="K132" s="166"/>
    </row>
    <row r="133" spans="2:11" ht="13.35" customHeight="1" x14ac:dyDescent="0.3">
      <c r="B133" s="300"/>
      <c r="C133" s="301"/>
      <c r="D133" s="322"/>
      <c r="E133" s="322"/>
      <c r="F133" s="322"/>
      <c r="G133" s="322"/>
      <c r="H133" s="322"/>
      <c r="I133" s="322"/>
      <c r="J133" s="161"/>
      <c r="K133" s="125"/>
    </row>
    <row r="134" spans="2:11" ht="13.35" customHeight="1" x14ac:dyDescent="0.3">
      <c r="B134" s="300"/>
      <c r="C134" s="301"/>
      <c r="D134" s="321"/>
      <c r="E134" s="321"/>
      <c r="F134" s="321"/>
      <c r="G134" s="321"/>
      <c r="H134" s="321"/>
      <c r="I134" s="321"/>
      <c r="J134" s="124"/>
      <c r="K134" s="125"/>
    </row>
    <row r="135" spans="2:11" ht="13.35" customHeight="1" x14ac:dyDescent="0.3">
      <c r="B135" s="423" t="s">
        <v>1</v>
      </c>
      <c r="C135" s="423" t="s">
        <v>2</v>
      </c>
      <c r="D135" s="431" t="s">
        <v>3</v>
      </c>
      <c r="E135" s="431"/>
      <c r="F135" s="431"/>
      <c r="G135" s="431"/>
      <c r="H135" s="429" t="s">
        <v>4</v>
      </c>
      <c r="I135" s="429" t="s">
        <v>59</v>
      </c>
      <c r="J135" s="423" t="s">
        <v>5</v>
      </c>
      <c r="K135" s="423" t="s">
        <v>60</v>
      </c>
    </row>
    <row r="136" spans="2:11" ht="27" customHeight="1" x14ac:dyDescent="0.3">
      <c r="B136" s="425"/>
      <c r="C136" s="425"/>
      <c r="D136" s="319" t="s">
        <v>6</v>
      </c>
      <c r="E136" s="319" t="s">
        <v>7</v>
      </c>
      <c r="F136" s="319" t="s">
        <v>8</v>
      </c>
      <c r="G136" s="319" t="s">
        <v>9</v>
      </c>
      <c r="H136" s="430"/>
      <c r="I136" s="430"/>
      <c r="J136" s="424"/>
      <c r="K136" s="424"/>
    </row>
    <row r="137" spans="2:11" ht="13.35" customHeight="1" x14ac:dyDescent="0.3">
      <c r="B137" s="305" t="s">
        <v>108</v>
      </c>
      <c r="C137" s="306" t="s">
        <v>128</v>
      </c>
      <c r="D137" s="320"/>
      <c r="E137" s="320"/>
      <c r="F137" s="320"/>
      <c r="G137" s="320"/>
      <c r="H137" s="320"/>
      <c r="I137" s="320"/>
      <c r="J137" s="156"/>
      <c r="K137" s="157"/>
    </row>
    <row r="138" spans="2:11" ht="13.35" customHeight="1" x14ac:dyDescent="0.3">
      <c r="B138" s="282" t="s">
        <v>53</v>
      </c>
      <c r="C138" s="283" t="s">
        <v>99</v>
      </c>
      <c r="D138" s="284">
        <v>0</v>
      </c>
      <c r="E138" s="284">
        <v>0</v>
      </c>
      <c r="F138" s="284">
        <v>0</v>
      </c>
      <c r="G138" s="285">
        <f t="shared" ref="G138:G148" si="11">SUM(D138:F138)</f>
        <v>0</v>
      </c>
      <c r="H138" s="284">
        <v>0</v>
      </c>
      <c r="I138" s="284">
        <v>0</v>
      </c>
      <c r="J138" s="284">
        <v>0</v>
      </c>
      <c r="K138" s="135" t="s">
        <v>116</v>
      </c>
    </row>
    <row r="139" spans="2:11" ht="13.35" customHeight="1" x14ac:dyDescent="0.3">
      <c r="B139" s="287" t="s">
        <v>55</v>
      </c>
      <c r="C139" s="288" t="s">
        <v>100</v>
      </c>
      <c r="D139" s="285">
        <v>1126.29</v>
      </c>
      <c r="E139" s="285">
        <v>2952.29</v>
      </c>
      <c r="F139" s="285">
        <v>425</v>
      </c>
      <c r="G139" s="285">
        <f t="shared" si="11"/>
        <v>4503.58</v>
      </c>
      <c r="H139" s="285">
        <v>1623.06</v>
      </c>
      <c r="I139" s="285">
        <f t="shared" ref="I139:I145" si="12">H139/E139*1000</f>
        <v>549.76306528152713</v>
      </c>
      <c r="J139" s="139">
        <v>4600</v>
      </c>
      <c r="K139" s="138" t="s">
        <v>121</v>
      </c>
    </row>
    <row r="140" spans="2:11" ht="13.35" customHeight="1" x14ac:dyDescent="0.3">
      <c r="B140" s="287" t="s">
        <v>57</v>
      </c>
      <c r="C140" s="288" t="s">
        <v>101</v>
      </c>
      <c r="D140" s="285">
        <v>85.64</v>
      </c>
      <c r="E140" s="285">
        <v>423.23</v>
      </c>
      <c r="F140" s="285">
        <v>28.95</v>
      </c>
      <c r="G140" s="285">
        <f t="shared" si="11"/>
        <v>537.82000000000005</v>
      </c>
      <c r="H140" s="285">
        <v>190.52</v>
      </c>
      <c r="I140" s="285">
        <f t="shared" si="12"/>
        <v>450.15712496751178</v>
      </c>
      <c r="J140" s="289">
        <v>1043</v>
      </c>
      <c r="K140" s="138"/>
    </row>
    <row r="141" spans="2:11" ht="13.35" customHeight="1" x14ac:dyDescent="0.3">
      <c r="B141" s="287" t="s">
        <v>102</v>
      </c>
      <c r="C141" s="288" t="s">
        <v>103</v>
      </c>
      <c r="D141" s="285">
        <v>38.39</v>
      </c>
      <c r="E141" s="285">
        <v>326.60000000000002</v>
      </c>
      <c r="F141" s="285">
        <v>39.18</v>
      </c>
      <c r="G141" s="285">
        <f t="shared" si="11"/>
        <v>404.17</v>
      </c>
      <c r="H141" s="285">
        <v>35.93</v>
      </c>
      <c r="I141" s="285">
        <f t="shared" si="12"/>
        <v>110.01224739742804</v>
      </c>
      <c r="J141" s="139">
        <v>235</v>
      </c>
      <c r="K141" s="138"/>
    </row>
    <row r="142" spans="2:11" s="293" customFormat="1" ht="13.35" customHeight="1" x14ac:dyDescent="0.3">
      <c r="B142" s="290" t="s">
        <v>104</v>
      </c>
      <c r="C142" s="291" t="s">
        <v>105</v>
      </c>
      <c r="D142" s="292">
        <v>608.11</v>
      </c>
      <c r="E142" s="292">
        <v>995.5</v>
      </c>
      <c r="F142" s="292">
        <v>280.75</v>
      </c>
      <c r="G142" s="292">
        <f t="shared" si="11"/>
        <v>1884.3600000000001</v>
      </c>
      <c r="H142" s="292">
        <v>614.9</v>
      </c>
      <c r="I142" s="292">
        <f t="shared" si="12"/>
        <v>617.67955801104972</v>
      </c>
      <c r="J142" s="254">
        <v>1706</v>
      </c>
      <c r="K142" s="255"/>
    </row>
    <row r="143" spans="2:11" ht="13.35" customHeight="1" x14ac:dyDescent="0.3">
      <c r="B143" s="287" t="s">
        <v>106</v>
      </c>
      <c r="C143" s="288" t="s">
        <v>107</v>
      </c>
      <c r="D143" s="285">
        <v>0.5</v>
      </c>
      <c r="E143" s="285">
        <v>26</v>
      </c>
      <c r="F143" s="285">
        <v>63</v>
      </c>
      <c r="G143" s="285">
        <f t="shared" si="11"/>
        <v>89.5</v>
      </c>
      <c r="H143" s="285">
        <v>3.68</v>
      </c>
      <c r="I143" s="285">
        <f t="shared" si="12"/>
        <v>141.53846153846155</v>
      </c>
      <c r="J143" s="139">
        <v>220</v>
      </c>
      <c r="K143" s="138"/>
    </row>
    <row r="144" spans="2:11" ht="13.35" customHeight="1" x14ac:dyDescent="0.3">
      <c r="B144" s="287" t="s">
        <v>108</v>
      </c>
      <c r="C144" s="288" t="s">
        <v>109</v>
      </c>
      <c r="D144" s="285">
        <v>66.63</v>
      </c>
      <c r="E144" s="285">
        <v>2</v>
      </c>
      <c r="F144" s="285">
        <v>2</v>
      </c>
      <c r="G144" s="285">
        <f t="shared" si="11"/>
        <v>70.63</v>
      </c>
      <c r="H144" s="285">
        <v>0.19</v>
      </c>
      <c r="I144" s="285">
        <f t="shared" si="12"/>
        <v>95</v>
      </c>
      <c r="J144" s="289">
        <v>35</v>
      </c>
      <c r="K144" s="138"/>
    </row>
    <row r="145" spans="2:14" ht="13.35" customHeight="1" x14ac:dyDescent="0.3">
      <c r="B145" s="287" t="s">
        <v>110</v>
      </c>
      <c r="C145" s="288" t="s">
        <v>111</v>
      </c>
      <c r="D145" s="285">
        <v>24.02</v>
      </c>
      <c r="E145" s="285">
        <v>99.15</v>
      </c>
      <c r="F145" s="285">
        <v>36.86</v>
      </c>
      <c r="G145" s="285">
        <f t="shared" si="11"/>
        <v>160.03</v>
      </c>
      <c r="H145" s="285">
        <v>51.98</v>
      </c>
      <c r="I145" s="285">
        <f t="shared" si="12"/>
        <v>524.25617750882486</v>
      </c>
      <c r="J145" s="139">
        <v>296</v>
      </c>
      <c r="K145" s="138"/>
    </row>
    <row r="146" spans="2:14" ht="13.35" customHeight="1" x14ac:dyDescent="0.3">
      <c r="B146" s="287" t="s">
        <v>112</v>
      </c>
      <c r="C146" s="288" t="s">
        <v>113</v>
      </c>
      <c r="D146" s="285">
        <v>5</v>
      </c>
      <c r="E146" s="285">
        <v>0</v>
      </c>
      <c r="F146" s="285">
        <v>0</v>
      </c>
      <c r="G146" s="285">
        <f t="shared" si="11"/>
        <v>5</v>
      </c>
      <c r="H146" s="285">
        <v>0</v>
      </c>
      <c r="I146" s="285">
        <v>0</v>
      </c>
      <c r="J146" s="139">
        <v>7</v>
      </c>
      <c r="K146" s="138"/>
    </row>
    <row r="147" spans="2:14" ht="13.35" customHeight="1" x14ac:dyDescent="0.3">
      <c r="B147" s="294" t="s">
        <v>21</v>
      </c>
      <c r="C147" s="295" t="s">
        <v>114</v>
      </c>
      <c r="D147" s="296">
        <v>0</v>
      </c>
      <c r="E147" s="296">
        <v>0</v>
      </c>
      <c r="F147" s="296">
        <v>0</v>
      </c>
      <c r="G147" s="296">
        <f t="shared" si="11"/>
        <v>0</v>
      </c>
      <c r="H147" s="296">
        <v>0</v>
      </c>
      <c r="I147" s="296">
        <v>0</v>
      </c>
      <c r="J147" s="143">
        <v>0</v>
      </c>
      <c r="K147" s="144"/>
    </row>
    <row r="148" spans="2:14" ht="13.35" customHeight="1" x14ac:dyDescent="0.3">
      <c r="B148" s="297"/>
      <c r="C148" s="298" t="s">
        <v>9</v>
      </c>
      <c r="D148" s="309">
        <f>SUM(D138:D147)</f>
        <v>1954.5800000000004</v>
      </c>
      <c r="E148" s="309">
        <f>SUM(E138:E147)</f>
        <v>4824.7699999999995</v>
      </c>
      <c r="F148" s="309">
        <f>SUM(F138:F147)</f>
        <v>875.74</v>
      </c>
      <c r="G148" s="309">
        <f t="shared" si="11"/>
        <v>7655.09</v>
      </c>
      <c r="H148" s="309">
        <f>SUM(H138:H147)</f>
        <v>2520.2599999999998</v>
      </c>
      <c r="I148" s="309">
        <f>H148/E148*1000</f>
        <v>522.35857875090414</v>
      </c>
      <c r="J148" s="147">
        <f>SUM(J138:J147)</f>
        <v>8142</v>
      </c>
      <c r="K148" s="148"/>
    </row>
    <row r="149" spans="2:14" ht="13.35" customHeight="1" x14ac:dyDescent="0.3">
      <c r="B149" s="310"/>
      <c r="C149" s="349"/>
      <c r="D149" s="350"/>
      <c r="E149" s="350"/>
      <c r="F149" s="350"/>
      <c r="G149" s="350"/>
      <c r="H149" s="350"/>
      <c r="I149" s="350"/>
      <c r="J149" s="195"/>
      <c r="K149" s="196"/>
    </row>
    <row r="150" spans="2:14" ht="13.35" customHeight="1" x14ac:dyDescent="0.3">
      <c r="B150" s="300"/>
      <c r="C150" s="323"/>
      <c r="D150" s="321"/>
      <c r="E150" s="321"/>
      <c r="F150" s="321"/>
      <c r="G150" s="321"/>
      <c r="H150" s="321"/>
      <c r="I150" s="321"/>
      <c r="J150" s="124"/>
      <c r="K150" s="125"/>
    </row>
    <row r="151" spans="2:14" ht="13.35" customHeight="1" x14ac:dyDescent="0.3">
      <c r="B151" s="300"/>
      <c r="C151" s="323"/>
      <c r="D151" s="321"/>
      <c r="E151" s="321"/>
      <c r="F151" s="321"/>
      <c r="G151" s="321"/>
      <c r="H151" s="321"/>
      <c r="I151" s="321"/>
      <c r="J151" s="124"/>
      <c r="K151" s="125"/>
    </row>
    <row r="152" spans="2:14" ht="15" customHeight="1" x14ac:dyDescent="0.3">
      <c r="B152" s="423" t="s">
        <v>1</v>
      </c>
      <c r="C152" s="423" t="s">
        <v>2</v>
      </c>
      <c r="D152" s="431" t="s">
        <v>3</v>
      </c>
      <c r="E152" s="431"/>
      <c r="F152" s="431"/>
      <c r="G152" s="431"/>
      <c r="H152" s="429" t="s">
        <v>4</v>
      </c>
      <c r="I152" s="429" t="s">
        <v>59</v>
      </c>
      <c r="J152" s="423" t="s">
        <v>5</v>
      </c>
      <c r="K152" s="423" t="s">
        <v>60</v>
      </c>
    </row>
    <row r="153" spans="2:14" ht="29.25" customHeight="1" x14ac:dyDescent="0.3">
      <c r="B153" s="425"/>
      <c r="C153" s="425"/>
      <c r="D153" s="319" t="s">
        <v>6</v>
      </c>
      <c r="E153" s="319" t="s">
        <v>7</v>
      </c>
      <c r="F153" s="319" t="s">
        <v>8</v>
      </c>
      <c r="G153" s="319" t="s">
        <v>9</v>
      </c>
      <c r="H153" s="430"/>
      <c r="I153" s="430"/>
      <c r="J153" s="424"/>
      <c r="K153" s="424"/>
    </row>
    <row r="154" spans="2:14" s="293" customFormat="1" ht="13.35" customHeight="1" x14ac:dyDescent="0.3">
      <c r="B154" s="351" t="s">
        <v>110</v>
      </c>
      <c r="C154" s="352" t="s">
        <v>129</v>
      </c>
      <c r="D154" s="353"/>
      <c r="E154" s="353"/>
      <c r="F154" s="353"/>
      <c r="G154" s="353"/>
      <c r="H154" s="353"/>
      <c r="I154" s="353"/>
      <c r="J154" s="230"/>
      <c r="K154" s="231"/>
    </row>
    <row r="155" spans="2:14" ht="13.35" customHeight="1" x14ac:dyDescent="0.3">
      <c r="B155" s="282" t="s">
        <v>53</v>
      </c>
      <c r="C155" s="283" t="s">
        <v>99</v>
      </c>
      <c r="D155" s="284">
        <v>0.57999999999999996</v>
      </c>
      <c r="E155" s="284">
        <v>2.36</v>
      </c>
      <c r="F155" s="284">
        <v>0</v>
      </c>
      <c r="G155" s="285">
        <f t="shared" ref="G155:G165" si="13">SUM(D155:F155)</f>
        <v>2.94</v>
      </c>
      <c r="H155" s="285">
        <v>0.88</v>
      </c>
      <c r="I155" s="285">
        <f t="shared" ref="I155:I165" si="14">H155/E155*1000</f>
        <v>372.88135593220341</v>
      </c>
      <c r="J155" s="286">
        <v>11</v>
      </c>
      <c r="K155" s="135" t="s">
        <v>116</v>
      </c>
      <c r="L155" s="354"/>
    </row>
    <row r="156" spans="2:14" ht="13.35" customHeight="1" x14ac:dyDescent="0.3">
      <c r="B156" s="287" t="s">
        <v>55</v>
      </c>
      <c r="C156" s="288" t="s">
        <v>100</v>
      </c>
      <c r="D156" s="285">
        <v>0</v>
      </c>
      <c r="E156" s="285">
        <v>26.72</v>
      </c>
      <c r="F156" s="285">
        <v>5.48</v>
      </c>
      <c r="G156" s="285">
        <f t="shared" si="13"/>
        <v>32.200000000000003</v>
      </c>
      <c r="H156" s="285">
        <v>4.49</v>
      </c>
      <c r="I156" s="285">
        <f t="shared" si="14"/>
        <v>168.03892215568862</v>
      </c>
      <c r="J156" s="159">
        <v>259</v>
      </c>
      <c r="K156" s="138" t="s">
        <v>121</v>
      </c>
      <c r="N156" s="355"/>
    </row>
    <row r="157" spans="2:14" ht="13.35" customHeight="1" x14ac:dyDescent="0.3">
      <c r="B157" s="287" t="s">
        <v>57</v>
      </c>
      <c r="C157" s="288" t="s">
        <v>101</v>
      </c>
      <c r="D157" s="285">
        <v>5.14</v>
      </c>
      <c r="E157" s="285">
        <v>85.42</v>
      </c>
      <c r="F157" s="285">
        <v>25.78</v>
      </c>
      <c r="G157" s="285">
        <f t="shared" si="13"/>
        <v>116.34</v>
      </c>
      <c r="H157" s="285">
        <v>33.479999999999997</v>
      </c>
      <c r="I157" s="285">
        <f t="shared" si="14"/>
        <v>391.94568016857875</v>
      </c>
      <c r="J157" s="289">
        <v>594</v>
      </c>
      <c r="K157" s="138"/>
    </row>
    <row r="158" spans="2:14" ht="13.35" customHeight="1" x14ac:dyDescent="0.3">
      <c r="B158" s="287" t="s">
        <v>102</v>
      </c>
      <c r="C158" s="288" t="s">
        <v>103</v>
      </c>
      <c r="D158" s="285">
        <v>10.23</v>
      </c>
      <c r="E158" s="285">
        <v>207.45</v>
      </c>
      <c r="F158" s="285">
        <v>49.2</v>
      </c>
      <c r="G158" s="285">
        <f t="shared" si="13"/>
        <v>266.88</v>
      </c>
      <c r="H158" s="285">
        <v>31.12</v>
      </c>
      <c r="I158" s="285">
        <f t="shared" si="14"/>
        <v>150.0120510966498</v>
      </c>
      <c r="J158" s="139">
        <v>846</v>
      </c>
      <c r="K158" s="138"/>
    </row>
    <row r="159" spans="2:14" s="293" customFormat="1" ht="13.35" customHeight="1" x14ac:dyDescent="0.3">
      <c r="B159" s="290" t="s">
        <v>104</v>
      </c>
      <c r="C159" s="291" t="s">
        <v>105</v>
      </c>
      <c r="D159" s="292">
        <v>40</v>
      </c>
      <c r="E159" s="292">
        <v>80.849999999999994</v>
      </c>
      <c r="F159" s="292">
        <v>22.75</v>
      </c>
      <c r="G159" s="292">
        <f t="shared" si="13"/>
        <v>143.6</v>
      </c>
      <c r="H159" s="292">
        <v>32.29</v>
      </c>
      <c r="I159" s="292">
        <f t="shared" si="14"/>
        <v>399.38157081014225</v>
      </c>
      <c r="J159" s="254">
        <v>508</v>
      </c>
      <c r="K159" s="255"/>
    </row>
    <row r="160" spans="2:14" ht="13.35" customHeight="1" x14ac:dyDescent="0.3">
      <c r="B160" s="287" t="s">
        <v>106</v>
      </c>
      <c r="C160" s="288" t="s">
        <v>107</v>
      </c>
      <c r="D160" s="285">
        <v>0</v>
      </c>
      <c r="E160" s="285">
        <v>35</v>
      </c>
      <c r="F160" s="285">
        <v>0</v>
      </c>
      <c r="G160" s="285">
        <f t="shared" si="13"/>
        <v>35</v>
      </c>
      <c r="H160" s="285">
        <v>10.18</v>
      </c>
      <c r="I160" s="285">
        <f t="shared" si="14"/>
        <v>290.85714285714289</v>
      </c>
      <c r="J160" s="139">
        <v>79</v>
      </c>
      <c r="K160" s="138"/>
    </row>
    <row r="161" spans="2:11" ht="13.35" customHeight="1" x14ac:dyDescent="0.3">
      <c r="B161" s="287" t="s">
        <v>108</v>
      </c>
      <c r="C161" s="288" t="s">
        <v>109</v>
      </c>
      <c r="D161" s="285">
        <v>20.25</v>
      </c>
      <c r="E161" s="285">
        <v>52.6</v>
      </c>
      <c r="F161" s="285">
        <v>8.4499999999999993</v>
      </c>
      <c r="G161" s="285">
        <f t="shared" si="13"/>
        <v>81.3</v>
      </c>
      <c r="H161" s="285">
        <v>10.88</v>
      </c>
      <c r="I161" s="285">
        <f t="shared" si="14"/>
        <v>206.84410646387832</v>
      </c>
      <c r="J161" s="139">
        <v>165</v>
      </c>
      <c r="K161" s="138"/>
    </row>
    <row r="162" spans="2:11" ht="13.35" customHeight="1" x14ac:dyDescent="0.3">
      <c r="B162" s="287" t="s">
        <v>110</v>
      </c>
      <c r="C162" s="288" t="s">
        <v>111</v>
      </c>
      <c r="D162" s="285">
        <v>2.99</v>
      </c>
      <c r="E162" s="285">
        <v>19.93</v>
      </c>
      <c r="F162" s="285">
        <v>1.2</v>
      </c>
      <c r="G162" s="285">
        <f t="shared" si="13"/>
        <v>24.12</v>
      </c>
      <c r="H162" s="285">
        <v>3.44</v>
      </c>
      <c r="I162" s="285">
        <f t="shared" si="14"/>
        <v>172.60411440040141</v>
      </c>
      <c r="J162" s="139">
        <v>396</v>
      </c>
      <c r="K162" s="138"/>
    </row>
    <row r="163" spans="2:11" ht="13.35" customHeight="1" x14ac:dyDescent="0.3">
      <c r="B163" s="287" t="s">
        <v>112</v>
      </c>
      <c r="C163" s="288" t="s">
        <v>113</v>
      </c>
      <c r="D163" s="285">
        <v>0</v>
      </c>
      <c r="E163" s="285">
        <v>5</v>
      </c>
      <c r="F163" s="285">
        <v>13</v>
      </c>
      <c r="G163" s="285">
        <f t="shared" si="13"/>
        <v>18</v>
      </c>
      <c r="H163" s="285">
        <v>2</v>
      </c>
      <c r="I163" s="285">
        <f t="shared" si="14"/>
        <v>400</v>
      </c>
      <c r="J163" s="139">
        <v>13</v>
      </c>
      <c r="K163" s="138"/>
    </row>
    <row r="164" spans="2:11" ht="13.35" customHeight="1" x14ac:dyDescent="0.3">
      <c r="B164" s="294" t="s">
        <v>21</v>
      </c>
      <c r="C164" s="295" t="s">
        <v>114</v>
      </c>
      <c r="D164" s="296">
        <v>6.41</v>
      </c>
      <c r="E164" s="296">
        <v>5.21</v>
      </c>
      <c r="F164" s="296">
        <v>0</v>
      </c>
      <c r="G164" s="285">
        <f t="shared" si="13"/>
        <v>11.620000000000001</v>
      </c>
      <c r="H164" s="285">
        <v>1.1100000000000001</v>
      </c>
      <c r="I164" s="285">
        <f t="shared" si="14"/>
        <v>213.05182341650675</v>
      </c>
      <c r="J164" s="143">
        <v>25</v>
      </c>
      <c r="K164" s="144"/>
    </row>
    <row r="165" spans="2:11" ht="13.35" customHeight="1" x14ac:dyDescent="0.3">
      <c r="B165" s="297"/>
      <c r="C165" s="298" t="s">
        <v>9</v>
      </c>
      <c r="D165" s="309">
        <f>SUM(D155:D164)</f>
        <v>85.6</v>
      </c>
      <c r="E165" s="309">
        <f>SUM(E155:E164)</f>
        <v>520.54</v>
      </c>
      <c r="F165" s="309">
        <f>SUM(F155:F164)</f>
        <v>125.86000000000001</v>
      </c>
      <c r="G165" s="309">
        <f t="shared" si="13"/>
        <v>732</v>
      </c>
      <c r="H165" s="309">
        <f>SUM(H155:H164)</f>
        <v>129.87</v>
      </c>
      <c r="I165" s="309">
        <f t="shared" si="14"/>
        <v>249.49091328236065</v>
      </c>
      <c r="J165" s="147">
        <f>SUM(J155:J164)</f>
        <v>2896</v>
      </c>
      <c r="K165" s="148"/>
    </row>
    <row r="166" spans="2:11" ht="13.35" customHeight="1" x14ac:dyDescent="0.3">
      <c r="B166" s="310"/>
      <c r="C166" s="349"/>
      <c r="D166" s="350"/>
      <c r="E166" s="350"/>
      <c r="F166" s="350"/>
      <c r="G166" s="350"/>
      <c r="H166" s="350"/>
      <c r="I166" s="350"/>
      <c r="J166" s="195"/>
      <c r="K166" s="196"/>
    </row>
    <row r="167" spans="2:11" ht="13.35" customHeight="1" x14ac:dyDescent="0.3">
      <c r="B167" s="300"/>
      <c r="C167" s="323"/>
      <c r="D167" s="321"/>
      <c r="E167" s="321"/>
      <c r="F167" s="321"/>
      <c r="G167" s="321"/>
      <c r="H167" s="321"/>
      <c r="I167" s="321"/>
      <c r="J167" s="124"/>
      <c r="K167" s="125"/>
    </row>
    <row r="168" spans="2:11" ht="13.35" customHeight="1" x14ac:dyDescent="0.3">
      <c r="B168" s="300"/>
      <c r="C168" s="323"/>
      <c r="D168" s="321"/>
      <c r="E168" s="321"/>
      <c r="F168" s="321"/>
      <c r="G168" s="321"/>
      <c r="H168" s="321"/>
      <c r="I168" s="321"/>
      <c r="J168" s="124"/>
      <c r="K168" s="125"/>
    </row>
    <row r="169" spans="2:11" ht="13.35" customHeight="1" x14ac:dyDescent="0.3">
      <c r="B169" s="300"/>
      <c r="C169" s="323"/>
      <c r="D169" s="321"/>
      <c r="E169" s="321"/>
      <c r="F169" s="321"/>
      <c r="G169" s="321"/>
      <c r="H169" s="321"/>
      <c r="I169" s="321"/>
      <c r="J169" s="124"/>
      <c r="K169" s="125"/>
    </row>
    <row r="170" spans="2:11" ht="13.35" customHeight="1" x14ac:dyDescent="0.3">
      <c r="B170" s="300"/>
      <c r="C170" s="323"/>
      <c r="D170" s="321"/>
      <c r="E170" s="321"/>
      <c r="F170" s="321"/>
      <c r="G170" s="321"/>
      <c r="H170" s="321"/>
      <c r="I170" s="321"/>
      <c r="J170" s="124"/>
      <c r="K170" s="125"/>
    </row>
    <row r="171" spans="2:11" ht="13.35" customHeight="1" x14ac:dyDescent="0.3">
      <c r="B171" s="300"/>
      <c r="C171" s="323"/>
      <c r="D171" s="321"/>
      <c r="E171" s="321"/>
      <c r="F171" s="321"/>
      <c r="G171" s="321"/>
      <c r="H171" s="321"/>
      <c r="I171" s="321"/>
      <c r="J171" s="124"/>
      <c r="K171" s="125"/>
    </row>
    <row r="172" spans="2:11" ht="13.35" customHeight="1" x14ac:dyDescent="0.3">
      <c r="B172" s="300"/>
      <c r="C172" s="323"/>
      <c r="D172" s="321"/>
      <c r="E172" s="321"/>
      <c r="F172" s="321"/>
      <c r="G172" s="321"/>
      <c r="H172" s="321"/>
      <c r="I172" s="321"/>
      <c r="J172" s="124"/>
      <c r="K172" s="125"/>
    </row>
    <row r="173" spans="2:11" ht="13.35" customHeight="1" x14ac:dyDescent="0.3">
      <c r="B173" s="300"/>
      <c r="C173" s="323"/>
      <c r="D173" s="321"/>
      <c r="E173" s="321"/>
      <c r="F173" s="321"/>
      <c r="G173" s="321"/>
      <c r="H173" s="321"/>
      <c r="I173" s="321"/>
      <c r="J173" s="124"/>
      <c r="K173" s="125"/>
    </row>
    <row r="174" spans="2:11" ht="13.35" customHeight="1" x14ac:dyDescent="0.3">
      <c r="B174" s="300"/>
      <c r="C174" s="323"/>
      <c r="D174" s="321"/>
      <c r="E174" s="321"/>
      <c r="F174" s="321"/>
      <c r="G174" s="321"/>
      <c r="H174" s="321"/>
      <c r="I174" s="321"/>
      <c r="J174" s="124"/>
      <c r="K174" s="125"/>
    </row>
    <row r="175" spans="2:11" ht="13.35" customHeight="1" x14ac:dyDescent="0.3">
      <c r="B175" s="300"/>
      <c r="C175" s="323"/>
      <c r="D175" s="321"/>
      <c r="E175" s="321"/>
      <c r="F175" s="321"/>
      <c r="G175" s="321"/>
      <c r="H175" s="321"/>
      <c r="I175" s="321"/>
      <c r="J175" s="124"/>
      <c r="K175" s="125"/>
    </row>
    <row r="176" spans="2:11" ht="13.35" customHeight="1" x14ac:dyDescent="0.3">
      <c r="B176" s="423" t="s">
        <v>1</v>
      </c>
      <c r="C176" s="423" t="s">
        <v>2</v>
      </c>
      <c r="D176" s="431" t="s">
        <v>3</v>
      </c>
      <c r="E176" s="431"/>
      <c r="F176" s="431"/>
      <c r="G176" s="431"/>
      <c r="H176" s="429" t="s">
        <v>4</v>
      </c>
      <c r="I176" s="429" t="s">
        <v>59</v>
      </c>
      <c r="J176" s="423" t="s">
        <v>5</v>
      </c>
      <c r="K176" s="423" t="s">
        <v>60</v>
      </c>
    </row>
    <row r="177" spans="2:11" ht="27" customHeight="1" x14ac:dyDescent="0.3">
      <c r="B177" s="425"/>
      <c r="C177" s="425"/>
      <c r="D177" s="319" t="s">
        <v>6</v>
      </c>
      <c r="E177" s="319" t="s">
        <v>7</v>
      </c>
      <c r="F177" s="319" t="s">
        <v>8</v>
      </c>
      <c r="G177" s="319" t="s">
        <v>9</v>
      </c>
      <c r="H177" s="430"/>
      <c r="I177" s="430"/>
      <c r="J177" s="424"/>
      <c r="K177" s="424"/>
    </row>
    <row r="178" spans="2:11" ht="20.25" customHeight="1" x14ac:dyDescent="0.3">
      <c r="B178" s="305" t="s">
        <v>112</v>
      </c>
      <c r="C178" s="306" t="s">
        <v>130</v>
      </c>
      <c r="D178" s="320"/>
      <c r="E178" s="320"/>
      <c r="F178" s="320"/>
      <c r="G178" s="320"/>
      <c r="H178" s="320"/>
      <c r="I178" s="320"/>
      <c r="J178" s="156"/>
      <c r="K178" s="157"/>
    </row>
    <row r="179" spans="2:11" ht="13.35" customHeight="1" x14ac:dyDescent="0.3">
      <c r="B179" s="282" t="s">
        <v>53</v>
      </c>
      <c r="C179" s="283" t="s">
        <v>99</v>
      </c>
      <c r="D179" s="284">
        <v>0.98</v>
      </c>
      <c r="E179" s="284">
        <v>1.32</v>
      </c>
      <c r="F179" s="284">
        <v>0</v>
      </c>
      <c r="G179" s="285">
        <f t="shared" ref="G179:G188" si="15">SUM(D179:F179)</f>
        <v>2.2999999999999998</v>
      </c>
      <c r="H179" s="285">
        <v>1.98</v>
      </c>
      <c r="I179" s="285">
        <f t="shared" ref="I179:I189" si="16">H179/E179*1000</f>
        <v>1500</v>
      </c>
      <c r="J179" s="286">
        <v>58</v>
      </c>
      <c r="K179" s="135" t="s">
        <v>41</v>
      </c>
    </row>
    <row r="180" spans="2:11" ht="13.35" customHeight="1" x14ac:dyDescent="0.3">
      <c r="B180" s="287" t="s">
        <v>55</v>
      </c>
      <c r="C180" s="288" t="s">
        <v>100</v>
      </c>
      <c r="D180" s="285">
        <v>0</v>
      </c>
      <c r="E180" s="285">
        <v>9.16</v>
      </c>
      <c r="F180" s="285">
        <v>0.46</v>
      </c>
      <c r="G180" s="285">
        <f t="shared" si="15"/>
        <v>9.620000000000001</v>
      </c>
      <c r="H180" s="285">
        <v>3.91</v>
      </c>
      <c r="I180" s="285">
        <f t="shared" si="16"/>
        <v>426.85589519650659</v>
      </c>
      <c r="J180" s="289">
        <v>117</v>
      </c>
      <c r="K180" s="138" t="s">
        <v>131</v>
      </c>
    </row>
    <row r="181" spans="2:11" ht="13.35" customHeight="1" x14ac:dyDescent="0.3">
      <c r="B181" s="287" t="s">
        <v>57</v>
      </c>
      <c r="C181" s="288" t="s">
        <v>101</v>
      </c>
      <c r="D181" s="285">
        <v>0</v>
      </c>
      <c r="E181" s="285">
        <v>6.11</v>
      </c>
      <c r="F181" s="285">
        <v>21.62</v>
      </c>
      <c r="G181" s="285">
        <f t="shared" si="15"/>
        <v>27.73</v>
      </c>
      <c r="H181" s="285">
        <v>9.06</v>
      </c>
      <c r="I181" s="285">
        <f t="shared" si="16"/>
        <v>1482.8150572831426</v>
      </c>
      <c r="J181" s="289">
        <v>317</v>
      </c>
      <c r="K181" s="138"/>
    </row>
    <row r="182" spans="2:11" ht="13.35" customHeight="1" x14ac:dyDescent="0.3">
      <c r="B182" s="287" t="s">
        <v>102</v>
      </c>
      <c r="C182" s="288" t="s">
        <v>103</v>
      </c>
      <c r="D182" s="285">
        <v>2.67</v>
      </c>
      <c r="E182" s="285">
        <v>24.05</v>
      </c>
      <c r="F182" s="285">
        <v>30.85</v>
      </c>
      <c r="G182" s="285">
        <f t="shared" si="15"/>
        <v>57.57</v>
      </c>
      <c r="H182" s="285">
        <v>14.37</v>
      </c>
      <c r="I182" s="285">
        <f t="shared" si="16"/>
        <v>597.50519750519743</v>
      </c>
      <c r="J182" s="139">
        <v>166</v>
      </c>
      <c r="K182" s="138"/>
    </row>
    <row r="183" spans="2:11" s="293" customFormat="1" ht="13.35" customHeight="1" x14ac:dyDescent="0.3">
      <c r="B183" s="290" t="s">
        <v>104</v>
      </c>
      <c r="C183" s="291" t="s">
        <v>105</v>
      </c>
      <c r="D183" s="292">
        <v>49.04</v>
      </c>
      <c r="E183" s="292">
        <v>55</v>
      </c>
      <c r="F183" s="292">
        <v>44.05</v>
      </c>
      <c r="G183" s="292">
        <f t="shared" si="15"/>
        <v>148.08999999999997</v>
      </c>
      <c r="H183" s="292">
        <v>2.25</v>
      </c>
      <c r="I183" s="292">
        <f t="shared" si="16"/>
        <v>40.909090909090907</v>
      </c>
      <c r="J183" s="254">
        <v>684</v>
      </c>
      <c r="K183" s="255"/>
    </row>
    <row r="184" spans="2:11" ht="13.35" customHeight="1" x14ac:dyDescent="0.3">
      <c r="B184" s="287" t="s">
        <v>106</v>
      </c>
      <c r="C184" s="288" t="s">
        <v>107</v>
      </c>
      <c r="D184" s="285">
        <v>0</v>
      </c>
      <c r="E184" s="285">
        <v>116</v>
      </c>
      <c r="F184" s="285">
        <v>9</v>
      </c>
      <c r="G184" s="285">
        <f t="shared" si="15"/>
        <v>125</v>
      </c>
      <c r="H184" s="285">
        <v>93.97</v>
      </c>
      <c r="I184" s="285">
        <f t="shared" si="16"/>
        <v>810.08620689655174</v>
      </c>
      <c r="J184" s="139">
        <v>639</v>
      </c>
      <c r="K184" s="138"/>
    </row>
    <row r="185" spans="2:11" ht="13.35" customHeight="1" x14ac:dyDescent="0.3">
      <c r="B185" s="287" t="s">
        <v>108</v>
      </c>
      <c r="C185" s="288" t="s">
        <v>109</v>
      </c>
      <c r="D185" s="285">
        <v>82.65</v>
      </c>
      <c r="E185" s="285">
        <v>516.39</v>
      </c>
      <c r="F185" s="285">
        <v>27.4</v>
      </c>
      <c r="G185" s="285">
        <f t="shared" si="15"/>
        <v>626.43999999999994</v>
      </c>
      <c r="H185" s="285">
        <v>414.5</v>
      </c>
      <c r="I185" s="285">
        <f t="shared" si="16"/>
        <v>802.6878909351459</v>
      </c>
      <c r="J185" s="139">
        <v>1447</v>
      </c>
      <c r="K185" s="138"/>
    </row>
    <row r="186" spans="2:11" ht="13.35" customHeight="1" x14ac:dyDescent="0.3">
      <c r="B186" s="287" t="s">
        <v>110</v>
      </c>
      <c r="C186" s="288" t="s">
        <v>111</v>
      </c>
      <c r="D186" s="285">
        <v>8.5500000000000007</v>
      </c>
      <c r="E186" s="285">
        <v>183.59</v>
      </c>
      <c r="F186" s="285">
        <v>59.05</v>
      </c>
      <c r="G186" s="285">
        <f t="shared" si="15"/>
        <v>251.19</v>
      </c>
      <c r="H186" s="285">
        <v>31.36</v>
      </c>
      <c r="I186" s="285">
        <f t="shared" si="16"/>
        <v>170.81540388910071</v>
      </c>
      <c r="J186" s="139">
        <v>632</v>
      </c>
      <c r="K186" s="138"/>
    </row>
    <row r="187" spans="2:11" ht="13.35" customHeight="1" x14ac:dyDescent="0.3">
      <c r="B187" s="287" t="s">
        <v>112</v>
      </c>
      <c r="C187" s="288" t="s">
        <v>113</v>
      </c>
      <c r="D187" s="285">
        <v>0</v>
      </c>
      <c r="E187" s="285">
        <v>296.14999999999998</v>
      </c>
      <c r="F187" s="285">
        <v>434</v>
      </c>
      <c r="G187" s="285">
        <f t="shared" si="15"/>
        <v>730.15</v>
      </c>
      <c r="H187" s="285">
        <v>272.89</v>
      </c>
      <c r="I187" s="285">
        <f t="shared" si="16"/>
        <v>921.45872024312007</v>
      </c>
      <c r="J187" s="139">
        <v>1492</v>
      </c>
      <c r="K187" s="138"/>
    </row>
    <row r="188" spans="2:11" ht="13.35" customHeight="1" x14ac:dyDescent="0.3">
      <c r="B188" s="294" t="s">
        <v>21</v>
      </c>
      <c r="C188" s="295" t="s">
        <v>114</v>
      </c>
      <c r="D188" s="296">
        <v>13.65</v>
      </c>
      <c r="E188" s="296">
        <v>35.39</v>
      </c>
      <c r="F188" s="296">
        <v>0</v>
      </c>
      <c r="G188" s="285">
        <f t="shared" si="15"/>
        <v>49.04</v>
      </c>
      <c r="H188" s="285">
        <v>32.450000000000003</v>
      </c>
      <c r="I188" s="285">
        <f t="shared" si="16"/>
        <v>916.92568522181421</v>
      </c>
      <c r="J188" s="143">
        <v>186</v>
      </c>
      <c r="K188" s="144"/>
    </row>
    <row r="189" spans="2:11" ht="13.35" customHeight="1" x14ac:dyDescent="0.3">
      <c r="B189" s="297"/>
      <c r="C189" s="298" t="s">
        <v>9</v>
      </c>
      <c r="D189" s="309">
        <f>SUM(D179:D188)</f>
        <v>157.54000000000002</v>
      </c>
      <c r="E189" s="309">
        <f>SUM(E179:E188)</f>
        <v>1243.1600000000001</v>
      </c>
      <c r="F189" s="309">
        <f>SUM(F179:F188)</f>
        <v>626.43000000000006</v>
      </c>
      <c r="G189" s="309">
        <f>SUM(G179:G188)</f>
        <v>2027.1299999999997</v>
      </c>
      <c r="H189" s="309">
        <f>SUM(H179:H188)</f>
        <v>876.74</v>
      </c>
      <c r="I189" s="309">
        <f t="shared" si="16"/>
        <v>705.25113420637729</v>
      </c>
      <c r="J189" s="147">
        <f>SUM(J179:J188)</f>
        <v>5738</v>
      </c>
      <c r="K189" s="148"/>
    </row>
    <row r="190" spans="2:11" ht="13.35" customHeight="1" x14ac:dyDescent="0.3">
      <c r="B190" s="310"/>
      <c r="C190" s="310"/>
      <c r="D190" s="350"/>
      <c r="E190" s="350"/>
      <c r="F190" s="350"/>
      <c r="G190" s="350"/>
      <c r="H190" s="350"/>
      <c r="I190" s="350"/>
      <c r="J190" s="195"/>
      <c r="K190" s="196"/>
    </row>
    <row r="191" spans="2:11" ht="13.35" customHeight="1" x14ac:dyDescent="0.3">
      <c r="B191" s="300"/>
      <c r="C191" s="300"/>
      <c r="D191" s="321"/>
      <c r="E191" s="321"/>
      <c r="F191" s="321"/>
      <c r="G191" s="321"/>
      <c r="H191" s="321"/>
      <c r="I191" s="321"/>
      <c r="J191" s="124"/>
      <c r="K191" s="125"/>
    </row>
    <row r="192" spans="2:11" ht="13.35" customHeight="1" x14ac:dyDescent="0.3">
      <c r="B192" s="300"/>
      <c r="C192" s="300"/>
      <c r="D192" s="321"/>
      <c r="E192" s="321"/>
      <c r="F192" s="321"/>
      <c r="G192" s="321"/>
      <c r="H192" s="321"/>
      <c r="I192" s="321"/>
      <c r="J192" s="124"/>
      <c r="K192" s="125"/>
    </row>
    <row r="193" spans="2:11" ht="13.35" customHeight="1" x14ac:dyDescent="0.3">
      <c r="B193" s="423" t="s">
        <v>1</v>
      </c>
      <c r="C193" s="423" t="s">
        <v>2</v>
      </c>
      <c r="D193" s="431" t="s">
        <v>3</v>
      </c>
      <c r="E193" s="431"/>
      <c r="F193" s="431"/>
      <c r="G193" s="431"/>
      <c r="H193" s="429" t="s">
        <v>4</v>
      </c>
      <c r="I193" s="429" t="s">
        <v>59</v>
      </c>
      <c r="J193" s="423" t="s">
        <v>5</v>
      </c>
      <c r="K193" s="423" t="s">
        <v>60</v>
      </c>
    </row>
    <row r="194" spans="2:11" ht="26.25" customHeight="1" x14ac:dyDescent="0.3">
      <c r="B194" s="425"/>
      <c r="C194" s="425"/>
      <c r="D194" s="319" t="s">
        <v>6</v>
      </c>
      <c r="E194" s="319" t="s">
        <v>7</v>
      </c>
      <c r="F194" s="319" t="s">
        <v>8</v>
      </c>
      <c r="G194" s="319" t="s">
        <v>9</v>
      </c>
      <c r="H194" s="430"/>
      <c r="I194" s="430"/>
      <c r="J194" s="424"/>
      <c r="K194" s="424"/>
    </row>
    <row r="195" spans="2:11" ht="13.35" customHeight="1" x14ac:dyDescent="0.3">
      <c r="B195" s="305" t="s">
        <v>132</v>
      </c>
      <c r="C195" s="306" t="s">
        <v>133</v>
      </c>
      <c r="D195" s="320"/>
      <c r="E195" s="320"/>
      <c r="F195" s="320"/>
      <c r="G195" s="320"/>
      <c r="H195" s="320"/>
      <c r="I195" s="320"/>
      <c r="J195" s="156"/>
      <c r="K195" s="157"/>
    </row>
    <row r="196" spans="2:11" ht="13.35" customHeight="1" x14ac:dyDescent="0.3">
      <c r="B196" s="282" t="s">
        <v>53</v>
      </c>
      <c r="C196" s="283" t="s">
        <v>99</v>
      </c>
      <c r="D196" s="284">
        <v>0</v>
      </c>
      <c r="E196" s="284">
        <v>0</v>
      </c>
      <c r="F196" s="284">
        <v>0</v>
      </c>
      <c r="G196" s="285">
        <f t="shared" ref="G196:G208" si="17">SUM(D196:F196)</f>
        <v>0</v>
      </c>
      <c r="H196" s="284">
        <v>0</v>
      </c>
      <c r="I196" s="284">
        <v>0</v>
      </c>
      <c r="J196" s="284">
        <v>0</v>
      </c>
      <c r="K196" s="135" t="s">
        <v>116</v>
      </c>
    </row>
    <row r="197" spans="2:11" ht="13.35" customHeight="1" x14ac:dyDescent="0.3">
      <c r="B197" s="287" t="s">
        <v>55</v>
      </c>
      <c r="C197" s="288" t="s">
        <v>100</v>
      </c>
      <c r="D197" s="285">
        <v>0</v>
      </c>
      <c r="E197" s="285">
        <v>0</v>
      </c>
      <c r="F197" s="285">
        <v>0</v>
      </c>
      <c r="G197" s="285">
        <f t="shared" si="17"/>
        <v>0</v>
      </c>
      <c r="H197" s="285">
        <v>0</v>
      </c>
      <c r="I197" s="285">
        <v>0</v>
      </c>
      <c r="J197" s="139">
        <v>0</v>
      </c>
      <c r="K197" s="138" t="s">
        <v>121</v>
      </c>
    </row>
    <row r="198" spans="2:11" ht="13.35" customHeight="1" x14ac:dyDescent="0.3">
      <c r="B198" s="287" t="s">
        <v>57</v>
      </c>
      <c r="C198" s="288" t="s">
        <v>101</v>
      </c>
      <c r="D198" s="285">
        <v>0</v>
      </c>
      <c r="E198" s="285">
        <v>0</v>
      </c>
      <c r="F198" s="285">
        <v>0</v>
      </c>
      <c r="G198" s="285">
        <f t="shared" si="17"/>
        <v>0</v>
      </c>
      <c r="H198" s="285">
        <v>0</v>
      </c>
      <c r="I198" s="285">
        <v>0</v>
      </c>
      <c r="J198" s="285">
        <v>0</v>
      </c>
      <c r="K198" s="138"/>
    </row>
    <row r="199" spans="2:11" ht="13.35" customHeight="1" x14ac:dyDescent="0.3">
      <c r="B199" s="287" t="s">
        <v>102</v>
      </c>
      <c r="C199" s="288" t="s">
        <v>103</v>
      </c>
      <c r="D199" s="285">
        <v>0</v>
      </c>
      <c r="E199" s="285">
        <v>2.96</v>
      </c>
      <c r="F199" s="285">
        <v>1.33</v>
      </c>
      <c r="G199" s="285">
        <f t="shared" si="17"/>
        <v>4.29</v>
      </c>
      <c r="H199" s="285">
        <v>0.75</v>
      </c>
      <c r="I199" s="285">
        <f>H199/E199*1000</f>
        <v>253.37837837837839</v>
      </c>
      <c r="J199" s="139">
        <v>12</v>
      </c>
      <c r="K199" s="138"/>
    </row>
    <row r="200" spans="2:11" s="293" customFormat="1" ht="13.35" customHeight="1" x14ac:dyDescent="0.3">
      <c r="B200" s="290" t="s">
        <v>104</v>
      </c>
      <c r="C200" s="291" t="s">
        <v>105</v>
      </c>
      <c r="D200" s="292">
        <v>2</v>
      </c>
      <c r="E200" s="292">
        <v>5</v>
      </c>
      <c r="F200" s="292">
        <v>0.3</v>
      </c>
      <c r="G200" s="292">
        <f t="shared" si="17"/>
        <v>7.3</v>
      </c>
      <c r="H200" s="292">
        <v>0.32</v>
      </c>
      <c r="I200" s="292">
        <f>H200/E200*1000</f>
        <v>64</v>
      </c>
      <c r="J200" s="254">
        <v>10</v>
      </c>
      <c r="K200" s="255"/>
    </row>
    <row r="201" spans="2:11" ht="13.35" customHeight="1" x14ac:dyDescent="0.3">
      <c r="B201" s="287" t="s">
        <v>106</v>
      </c>
      <c r="C201" s="288" t="s">
        <v>107</v>
      </c>
      <c r="D201" s="285">
        <v>7</v>
      </c>
      <c r="E201" s="285">
        <v>20</v>
      </c>
      <c r="F201" s="285">
        <v>2.5</v>
      </c>
      <c r="G201" s="285">
        <f t="shared" si="17"/>
        <v>29.5</v>
      </c>
      <c r="H201" s="285">
        <v>3.66</v>
      </c>
      <c r="I201" s="285">
        <f>H201/E201*1000</f>
        <v>183</v>
      </c>
      <c r="J201" s="289">
        <v>81</v>
      </c>
      <c r="K201" s="138"/>
    </row>
    <row r="202" spans="2:11" ht="13.35" customHeight="1" x14ac:dyDescent="0.3">
      <c r="B202" s="287" t="s">
        <v>108</v>
      </c>
      <c r="C202" s="288" t="s">
        <v>109</v>
      </c>
      <c r="D202" s="285">
        <v>0</v>
      </c>
      <c r="E202" s="285">
        <v>0</v>
      </c>
      <c r="F202" s="285">
        <v>0</v>
      </c>
      <c r="G202" s="285">
        <f t="shared" si="17"/>
        <v>0</v>
      </c>
      <c r="H202" s="285">
        <v>0</v>
      </c>
      <c r="I202" s="285">
        <v>0</v>
      </c>
      <c r="J202" s="289">
        <v>0</v>
      </c>
      <c r="K202" s="138"/>
    </row>
    <row r="203" spans="2:11" ht="13.35" customHeight="1" x14ac:dyDescent="0.3">
      <c r="B203" s="287" t="s">
        <v>110</v>
      </c>
      <c r="C203" s="288" t="s">
        <v>111</v>
      </c>
      <c r="D203" s="285">
        <v>0</v>
      </c>
      <c r="E203" s="285">
        <v>0</v>
      </c>
      <c r="F203" s="285">
        <v>0</v>
      </c>
      <c r="G203" s="285">
        <f t="shared" si="17"/>
        <v>0</v>
      </c>
      <c r="H203" s="285">
        <v>0</v>
      </c>
      <c r="I203" s="285">
        <v>0</v>
      </c>
      <c r="J203" s="285">
        <v>0</v>
      </c>
      <c r="K203" s="138"/>
    </row>
    <row r="204" spans="2:11" ht="13.35" customHeight="1" x14ac:dyDescent="0.3">
      <c r="B204" s="287" t="s">
        <v>112</v>
      </c>
      <c r="C204" s="288" t="s">
        <v>113</v>
      </c>
      <c r="D204" s="285">
        <v>0</v>
      </c>
      <c r="E204" s="285">
        <v>0</v>
      </c>
      <c r="F204" s="285">
        <v>0</v>
      </c>
      <c r="G204" s="285">
        <f t="shared" si="17"/>
        <v>0</v>
      </c>
      <c r="H204" s="285">
        <v>0</v>
      </c>
      <c r="I204" s="285">
        <v>0</v>
      </c>
      <c r="J204" s="285">
        <v>0</v>
      </c>
      <c r="K204" s="138"/>
    </row>
    <row r="205" spans="2:11" ht="13.35" customHeight="1" x14ac:dyDescent="0.3">
      <c r="B205" s="294" t="s">
        <v>21</v>
      </c>
      <c r="C205" s="295" t="s">
        <v>114</v>
      </c>
      <c r="D205" s="296">
        <v>0</v>
      </c>
      <c r="E205" s="296">
        <v>0</v>
      </c>
      <c r="F205" s="296">
        <v>0</v>
      </c>
      <c r="G205" s="285">
        <f t="shared" si="17"/>
        <v>0</v>
      </c>
      <c r="H205" s="296">
        <v>0</v>
      </c>
      <c r="I205" s="296">
        <v>0</v>
      </c>
      <c r="J205" s="296">
        <v>0</v>
      </c>
      <c r="K205" s="144"/>
    </row>
    <row r="206" spans="2:11" ht="13.35" customHeight="1" x14ac:dyDescent="0.3">
      <c r="B206" s="297"/>
      <c r="C206" s="298" t="s">
        <v>9</v>
      </c>
      <c r="D206" s="309">
        <f>SUM(D196:D205)</f>
        <v>9</v>
      </c>
      <c r="E206" s="309">
        <f>SUM(E196:E205)</f>
        <v>27.96</v>
      </c>
      <c r="F206" s="309">
        <f>SUM(F196:F205)</f>
        <v>4.13</v>
      </c>
      <c r="G206" s="309">
        <f t="shared" si="17"/>
        <v>41.09</v>
      </c>
      <c r="H206" s="309">
        <f>SUM(H196:H205)</f>
        <v>4.7300000000000004</v>
      </c>
      <c r="I206" s="309">
        <f>H206/E206*1000</f>
        <v>169.17024320457799</v>
      </c>
      <c r="J206" s="147">
        <f>SUM(J196:J205)</f>
        <v>103</v>
      </c>
      <c r="K206" s="148"/>
    </row>
    <row r="207" spans="2:11" s="281" customFormat="1" ht="13.35" hidden="1" customHeight="1" x14ac:dyDescent="0.3">
      <c r="B207" s="356"/>
      <c r="C207" s="357" t="s">
        <v>61</v>
      </c>
      <c r="D207" s="358">
        <v>4.5</v>
      </c>
      <c r="E207" s="358">
        <v>9.58</v>
      </c>
      <c r="F207" s="358">
        <v>5.36</v>
      </c>
      <c r="G207" s="358">
        <f t="shared" si="17"/>
        <v>19.440000000000001</v>
      </c>
      <c r="H207" s="358">
        <v>2.14</v>
      </c>
      <c r="I207" s="358">
        <f>H207/E207*1000</f>
        <v>223.3820459290188</v>
      </c>
      <c r="J207" s="359">
        <v>37</v>
      </c>
      <c r="K207" s="360"/>
    </row>
    <row r="208" spans="2:11" s="366" customFormat="1" ht="13.35" hidden="1" customHeight="1" x14ac:dyDescent="0.3">
      <c r="B208" s="361"/>
      <c r="C208" s="362" t="s">
        <v>62</v>
      </c>
      <c r="D208" s="363">
        <v>4.5</v>
      </c>
      <c r="E208" s="363">
        <v>13.83</v>
      </c>
      <c r="F208" s="363">
        <v>6.61</v>
      </c>
      <c r="G208" s="363">
        <f t="shared" si="17"/>
        <v>24.939999999999998</v>
      </c>
      <c r="H208" s="363">
        <v>0.43</v>
      </c>
      <c r="I208" s="363">
        <f>H208/E208*1000</f>
        <v>31.091829356471436</v>
      </c>
      <c r="J208" s="364">
        <v>37</v>
      </c>
      <c r="K208" s="365"/>
    </row>
    <row r="209" spans="2:11" ht="13.35" customHeight="1" x14ac:dyDescent="0.3">
      <c r="B209" s="310"/>
      <c r="C209" s="349"/>
      <c r="D209" s="350"/>
      <c r="E209" s="350"/>
      <c r="F209" s="350"/>
      <c r="G209" s="350"/>
      <c r="H209" s="350"/>
      <c r="I209" s="350"/>
      <c r="J209" s="195"/>
      <c r="K209" s="196"/>
    </row>
    <row r="210" spans="2:11" ht="13.35" customHeight="1" x14ac:dyDescent="0.3">
      <c r="B210" s="300"/>
      <c r="C210" s="323"/>
      <c r="D210" s="321"/>
      <c r="E210" s="321"/>
      <c r="F210" s="321"/>
      <c r="G210" s="321"/>
      <c r="H210" s="321"/>
      <c r="I210" s="321"/>
      <c r="J210" s="124"/>
      <c r="K210" s="125"/>
    </row>
    <row r="211" spans="2:11" ht="13.35" customHeight="1" x14ac:dyDescent="0.3">
      <c r="B211" s="300"/>
      <c r="C211" s="323"/>
      <c r="D211" s="321"/>
      <c r="E211" s="321"/>
      <c r="F211" s="321"/>
      <c r="G211" s="321"/>
      <c r="H211" s="321"/>
      <c r="I211" s="321"/>
      <c r="J211" s="124"/>
      <c r="K211" s="125"/>
    </row>
    <row r="212" spans="2:11" ht="13.35" customHeight="1" x14ac:dyDescent="0.3">
      <c r="B212" s="423" t="s">
        <v>1</v>
      </c>
      <c r="C212" s="423" t="s">
        <v>2</v>
      </c>
      <c r="D212" s="431" t="s">
        <v>3</v>
      </c>
      <c r="E212" s="431"/>
      <c r="F212" s="431"/>
      <c r="G212" s="431"/>
      <c r="H212" s="429" t="s">
        <v>4</v>
      </c>
      <c r="I212" s="429" t="s">
        <v>59</v>
      </c>
      <c r="J212" s="423" t="s">
        <v>5</v>
      </c>
      <c r="K212" s="423" t="s">
        <v>60</v>
      </c>
    </row>
    <row r="213" spans="2:11" ht="27" customHeight="1" x14ac:dyDescent="0.3">
      <c r="B213" s="425"/>
      <c r="C213" s="425"/>
      <c r="D213" s="319" t="s">
        <v>6</v>
      </c>
      <c r="E213" s="319" t="s">
        <v>7</v>
      </c>
      <c r="F213" s="319" t="s">
        <v>8</v>
      </c>
      <c r="G213" s="319" t="s">
        <v>9</v>
      </c>
      <c r="H213" s="430"/>
      <c r="I213" s="430"/>
      <c r="J213" s="424"/>
      <c r="K213" s="424"/>
    </row>
    <row r="214" spans="2:11" ht="13.35" customHeight="1" x14ac:dyDescent="0.3">
      <c r="B214" s="305" t="s">
        <v>134</v>
      </c>
      <c r="C214" s="306" t="s">
        <v>135</v>
      </c>
      <c r="D214" s="320"/>
      <c r="E214" s="320"/>
      <c r="F214" s="320"/>
      <c r="G214" s="320"/>
      <c r="H214" s="320"/>
      <c r="I214" s="320"/>
      <c r="J214" s="156"/>
      <c r="K214" s="157"/>
    </row>
    <row r="215" spans="2:11" ht="13.35" customHeight="1" x14ac:dyDescent="0.3">
      <c r="B215" s="282" t="s">
        <v>53</v>
      </c>
      <c r="C215" s="283" t="s">
        <v>99</v>
      </c>
      <c r="D215" s="284">
        <v>0</v>
      </c>
      <c r="E215" s="284">
        <v>0</v>
      </c>
      <c r="F215" s="284">
        <v>0</v>
      </c>
      <c r="G215" s="285">
        <f t="shared" ref="G215:G227" si="18">SUM(D215:F215)</f>
        <v>0</v>
      </c>
      <c r="H215" s="284">
        <v>0</v>
      </c>
      <c r="I215" s="284">
        <v>0</v>
      </c>
      <c r="J215" s="284">
        <v>0</v>
      </c>
      <c r="K215" s="135" t="s">
        <v>136</v>
      </c>
    </row>
    <row r="216" spans="2:11" ht="13.35" customHeight="1" x14ac:dyDescent="0.3">
      <c r="B216" s="287" t="s">
        <v>55</v>
      </c>
      <c r="C216" s="288" t="s">
        <v>100</v>
      </c>
      <c r="D216" s="285">
        <v>5.64</v>
      </c>
      <c r="E216" s="285">
        <v>56.95</v>
      </c>
      <c r="F216" s="285">
        <v>15.22</v>
      </c>
      <c r="G216" s="285">
        <f t="shared" si="18"/>
        <v>77.81</v>
      </c>
      <c r="H216" s="285">
        <v>4.7</v>
      </c>
      <c r="I216" s="285">
        <f>H216/E216*1000</f>
        <v>82.528533801580338</v>
      </c>
      <c r="J216" s="139">
        <v>305</v>
      </c>
      <c r="K216" s="138"/>
    </row>
    <row r="217" spans="2:11" ht="13.35" customHeight="1" x14ac:dyDescent="0.3">
      <c r="B217" s="287" t="s">
        <v>57</v>
      </c>
      <c r="C217" s="288" t="s">
        <v>101</v>
      </c>
      <c r="D217" s="285">
        <v>0</v>
      </c>
      <c r="E217" s="285">
        <v>0</v>
      </c>
      <c r="F217" s="285">
        <v>0</v>
      </c>
      <c r="G217" s="285">
        <f t="shared" si="18"/>
        <v>0</v>
      </c>
      <c r="H217" s="285">
        <v>0</v>
      </c>
      <c r="I217" s="285">
        <v>0</v>
      </c>
      <c r="J217" s="285">
        <v>0</v>
      </c>
      <c r="K217" s="138"/>
    </row>
    <row r="218" spans="2:11" ht="13.35" customHeight="1" x14ac:dyDescent="0.3">
      <c r="B218" s="287" t="s">
        <v>102</v>
      </c>
      <c r="C218" s="288" t="s">
        <v>103</v>
      </c>
      <c r="D218" s="285">
        <v>2.4300000000000002</v>
      </c>
      <c r="E218" s="285">
        <v>37.380000000000003</v>
      </c>
      <c r="F218" s="285">
        <v>9.56</v>
      </c>
      <c r="G218" s="285">
        <f t="shared" si="18"/>
        <v>49.370000000000005</v>
      </c>
      <c r="H218" s="285">
        <v>28.5</v>
      </c>
      <c r="I218" s="285">
        <f t="shared" ref="I218:I227" si="19">H218/E218*1000</f>
        <v>762.43980738362757</v>
      </c>
      <c r="J218" s="139">
        <v>93</v>
      </c>
      <c r="K218" s="138"/>
    </row>
    <row r="219" spans="2:11" s="293" customFormat="1" ht="13.35" customHeight="1" x14ac:dyDescent="0.3">
      <c r="B219" s="290" t="s">
        <v>104</v>
      </c>
      <c r="C219" s="291" t="s">
        <v>105</v>
      </c>
      <c r="D219" s="292">
        <v>18</v>
      </c>
      <c r="E219" s="292">
        <v>24.5</v>
      </c>
      <c r="F219" s="292">
        <v>34</v>
      </c>
      <c r="G219" s="292">
        <f t="shared" si="18"/>
        <v>76.5</v>
      </c>
      <c r="H219" s="292">
        <v>14.27</v>
      </c>
      <c r="I219" s="292">
        <f t="shared" si="19"/>
        <v>582.44897959183675</v>
      </c>
      <c r="J219" s="254">
        <v>90</v>
      </c>
      <c r="K219" s="255"/>
    </row>
    <row r="220" spans="2:11" ht="14.25" customHeight="1" x14ac:dyDescent="0.3">
      <c r="B220" s="287" t="s">
        <v>106</v>
      </c>
      <c r="C220" s="288" t="s">
        <v>107</v>
      </c>
      <c r="D220" s="285">
        <v>0</v>
      </c>
      <c r="E220" s="285">
        <v>39</v>
      </c>
      <c r="F220" s="285">
        <v>3.5</v>
      </c>
      <c r="G220" s="285">
        <f t="shared" si="18"/>
        <v>42.5</v>
      </c>
      <c r="H220" s="285">
        <v>46.95</v>
      </c>
      <c r="I220" s="285">
        <f t="shared" si="19"/>
        <v>1203.846153846154</v>
      </c>
      <c r="J220" s="139">
        <v>170</v>
      </c>
      <c r="K220" s="138"/>
    </row>
    <row r="221" spans="2:11" ht="15.75" customHeight="1" x14ac:dyDescent="0.3">
      <c r="B221" s="287" t="s">
        <v>108</v>
      </c>
      <c r="C221" s="288" t="s">
        <v>109</v>
      </c>
      <c r="D221" s="285">
        <v>133.65</v>
      </c>
      <c r="E221" s="285">
        <v>755.18</v>
      </c>
      <c r="F221" s="285">
        <v>7.9</v>
      </c>
      <c r="G221" s="285">
        <f t="shared" si="18"/>
        <v>896.7299999999999</v>
      </c>
      <c r="H221" s="285">
        <v>779.13</v>
      </c>
      <c r="I221" s="285">
        <f t="shared" si="19"/>
        <v>1031.7142932810721</v>
      </c>
      <c r="J221" s="139">
        <v>379</v>
      </c>
      <c r="K221" s="138"/>
    </row>
    <row r="222" spans="2:11" ht="13.35" customHeight="1" x14ac:dyDescent="0.3">
      <c r="B222" s="287" t="s">
        <v>110</v>
      </c>
      <c r="C222" s="288" t="s">
        <v>111</v>
      </c>
      <c r="D222" s="285">
        <v>9.7100000000000009</v>
      </c>
      <c r="E222" s="285">
        <v>54.55</v>
      </c>
      <c r="F222" s="285">
        <v>34.79</v>
      </c>
      <c r="G222" s="285">
        <f t="shared" si="18"/>
        <v>99.049999999999983</v>
      </c>
      <c r="H222" s="285">
        <v>10.91</v>
      </c>
      <c r="I222" s="285">
        <f t="shared" si="19"/>
        <v>200</v>
      </c>
      <c r="J222" s="139">
        <v>64</v>
      </c>
      <c r="K222" s="138"/>
    </row>
    <row r="223" spans="2:11" ht="13.35" customHeight="1" x14ac:dyDescent="0.3">
      <c r="B223" s="287" t="s">
        <v>112</v>
      </c>
      <c r="C223" s="288" t="s">
        <v>113</v>
      </c>
      <c r="D223" s="285">
        <v>251.25</v>
      </c>
      <c r="E223" s="285">
        <v>445.7</v>
      </c>
      <c r="F223" s="285">
        <v>558.35</v>
      </c>
      <c r="G223" s="285">
        <f t="shared" si="18"/>
        <v>1255.3000000000002</v>
      </c>
      <c r="H223" s="285">
        <v>336.39</v>
      </c>
      <c r="I223" s="285">
        <f t="shared" si="19"/>
        <v>754.74534440206423</v>
      </c>
      <c r="J223" s="139">
        <v>755</v>
      </c>
      <c r="K223" s="138"/>
    </row>
    <row r="224" spans="2:11" ht="13.35" customHeight="1" x14ac:dyDescent="0.3">
      <c r="B224" s="294" t="s">
        <v>21</v>
      </c>
      <c r="C224" s="295" t="s">
        <v>114</v>
      </c>
      <c r="D224" s="296">
        <v>350.38</v>
      </c>
      <c r="E224" s="296">
        <v>13.48</v>
      </c>
      <c r="F224" s="296">
        <v>11.39</v>
      </c>
      <c r="G224" s="285">
        <f t="shared" si="18"/>
        <v>375.25</v>
      </c>
      <c r="H224" s="285">
        <v>33.700000000000003</v>
      </c>
      <c r="I224" s="285">
        <f t="shared" si="19"/>
        <v>2500</v>
      </c>
      <c r="J224" s="143">
        <v>858</v>
      </c>
      <c r="K224" s="144"/>
    </row>
    <row r="225" spans="2:11" ht="13.35" customHeight="1" x14ac:dyDescent="0.3">
      <c r="B225" s="297"/>
      <c r="C225" s="298" t="s">
        <v>9</v>
      </c>
      <c r="D225" s="309">
        <f>SUM(D215:D224)</f>
        <v>771.06</v>
      </c>
      <c r="E225" s="309">
        <f>SUM(E215:E224)</f>
        <v>1426.74</v>
      </c>
      <c r="F225" s="309">
        <f>SUM(F215:F224)</f>
        <v>674.71</v>
      </c>
      <c r="G225" s="309">
        <f t="shared" si="18"/>
        <v>2872.51</v>
      </c>
      <c r="H225" s="309">
        <f>SUM(H215:H224)</f>
        <v>1254.55</v>
      </c>
      <c r="I225" s="309">
        <f t="shared" si="19"/>
        <v>879.3122783408329</v>
      </c>
      <c r="J225" s="147">
        <f>SUM(J215:J224)</f>
        <v>2714</v>
      </c>
      <c r="K225" s="148"/>
    </row>
    <row r="226" spans="2:11" s="281" customFormat="1" ht="13.35" hidden="1" customHeight="1" x14ac:dyDescent="0.3">
      <c r="B226" s="356"/>
      <c r="C226" s="357" t="s">
        <v>61</v>
      </c>
      <c r="D226" s="358">
        <v>932.21</v>
      </c>
      <c r="E226" s="358">
        <v>2668.98</v>
      </c>
      <c r="F226" s="358">
        <v>153.27000000000001</v>
      </c>
      <c r="G226" s="358">
        <f t="shared" si="18"/>
        <v>3754.46</v>
      </c>
      <c r="H226" s="358">
        <v>2560.1999999999998</v>
      </c>
      <c r="I226" s="358">
        <f t="shared" si="19"/>
        <v>959.24285682170705</v>
      </c>
      <c r="J226" s="359">
        <v>3686</v>
      </c>
      <c r="K226" s="360"/>
    </row>
    <row r="227" spans="2:11" s="366" customFormat="1" ht="13.35" hidden="1" customHeight="1" x14ac:dyDescent="0.3">
      <c r="B227" s="361"/>
      <c r="C227" s="362" t="s">
        <v>62</v>
      </c>
      <c r="D227" s="363">
        <v>932.71</v>
      </c>
      <c r="E227" s="363">
        <v>2684.25</v>
      </c>
      <c r="F227" s="363">
        <v>252.45</v>
      </c>
      <c r="G227" s="363">
        <f t="shared" si="18"/>
        <v>3869.41</v>
      </c>
      <c r="H227" s="363">
        <v>2609.83</v>
      </c>
      <c r="I227" s="363">
        <f t="shared" si="19"/>
        <v>972.27530967681844</v>
      </c>
      <c r="J227" s="364">
        <v>3704</v>
      </c>
      <c r="K227" s="365"/>
    </row>
    <row r="228" spans="2:11" ht="15.75" customHeight="1" x14ac:dyDescent="0.3">
      <c r="B228" s="310"/>
      <c r="C228" s="349"/>
      <c r="D228" s="350"/>
      <c r="E228" s="350"/>
      <c r="F228" s="350"/>
      <c r="G228" s="350"/>
      <c r="H228" s="350"/>
      <c r="I228" s="350"/>
      <c r="J228" s="195"/>
      <c r="K228" s="196"/>
    </row>
    <row r="229" spans="2:11" ht="15.75" customHeight="1" x14ac:dyDescent="0.3">
      <c r="B229" s="300"/>
      <c r="C229" s="323"/>
      <c r="D229" s="321"/>
      <c r="E229" s="321"/>
      <c r="F229" s="321"/>
      <c r="G229" s="321"/>
      <c r="H229" s="321"/>
      <c r="I229" s="321"/>
      <c r="J229" s="124"/>
      <c r="K229" s="125"/>
    </row>
    <row r="230" spans="2:11" ht="15.75" customHeight="1" x14ac:dyDescent="0.3">
      <c r="B230" s="300"/>
      <c r="C230" s="323"/>
      <c r="D230" s="321"/>
      <c r="E230" s="321"/>
      <c r="F230" s="321"/>
      <c r="G230" s="321"/>
      <c r="H230" s="321"/>
      <c r="I230" s="321"/>
      <c r="J230" s="124"/>
      <c r="K230" s="125"/>
    </row>
    <row r="231" spans="2:11" ht="15.75" customHeight="1" x14ac:dyDescent="0.3">
      <c r="B231" s="300"/>
      <c r="C231" s="323"/>
      <c r="D231" s="321"/>
      <c r="E231" s="321"/>
      <c r="F231" s="321"/>
      <c r="G231" s="321"/>
      <c r="H231" s="321"/>
      <c r="I231" s="321"/>
      <c r="J231" s="124"/>
      <c r="K231" s="125"/>
    </row>
    <row r="232" spans="2:11" ht="15.75" customHeight="1" x14ac:dyDescent="0.3">
      <c r="B232" s="300"/>
      <c r="C232" s="323"/>
      <c r="D232" s="321"/>
      <c r="E232" s="321"/>
      <c r="F232" s="321"/>
      <c r="G232" s="321"/>
      <c r="H232" s="321"/>
      <c r="I232" s="321"/>
      <c r="J232" s="124"/>
      <c r="K232" s="125"/>
    </row>
    <row r="233" spans="2:11" ht="15.75" customHeight="1" x14ac:dyDescent="0.3">
      <c r="B233" s="300"/>
      <c r="C233" s="323"/>
      <c r="D233" s="321"/>
      <c r="E233" s="321"/>
      <c r="F233" s="321"/>
      <c r="G233" s="321"/>
      <c r="H233" s="321"/>
      <c r="I233" s="321"/>
      <c r="J233" s="124"/>
      <c r="K233" s="125"/>
    </row>
    <row r="234" spans="2:11" ht="15.75" customHeight="1" x14ac:dyDescent="0.3">
      <c r="B234" s="300"/>
      <c r="C234" s="323"/>
      <c r="D234" s="321"/>
      <c r="E234" s="321"/>
      <c r="F234" s="321"/>
      <c r="G234" s="321"/>
      <c r="H234" s="321"/>
      <c r="I234" s="321"/>
      <c r="J234" s="124"/>
      <c r="K234" s="125"/>
    </row>
    <row r="235" spans="2:11" ht="15.75" customHeight="1" x14ac:dyDescent="0.3">
      <c r="B235" s="300"/>
      <c r="C235" s="323"/>
      <c r="D235" s="321"/>
      <c r="E235" s="321"/>
      <c r="F235" s="321"/>
      <c r="G235" s="321"/>
      <c r="H235" s="321"/>
      <c r="I235" s="321"/>
      <c r="J235" s="124"/>
      <c r="K235" s="125"/>
    </row>
    <row r="236" spans="2:11" ht="23.25" customHeight="1" x14ac:dyDescent="0.3">
      <c r="B236" s="423" t="s">
        <v>1</v>
      </c>
      <c r="C236" s="423" t="s">
        <v>2</v>
      </c>
      <c r="D236" s="426" t="s">
        <v>3</v>
      </c>
      <c r="E236" s="427"/>
      <c r="F236" s="427"/>
      <c r="G236" s="428"/>
      <c r="H236" s="429" t="s">
        <v>4</v>
      </c>
      <c r="I236" s="429" t="s">
        <v>59</v>
      </c>
      <c r="J236" s="423" t="s">
        <v>5</v>
      </c>
      <c r="K236" s="423" t="s">
        <v>60</v>
      </c>
    </row>
    <row r="237" spans="2:11" ht="23.25" customHeight="1" x14ac:dyDescent="0.3">
      <c r="B237" s="425"/>
      <c r="C237" s="425"/>
      <c r="D237" s="319" t="s">
        <v>6</v>
      </c>
      <c r="E237" s="319" t="s">
        <v>7</v>
      </c>
      <c r="F237" s="319" t="s">
        <v>8</v>
      </c>
      <c r="G237" s="319" t="s">
        <v>9</v>
      </c>
      <c r="H237" s="430"/>
      <c r="I237" s="430"/>
      <c r="J237" s="424"/>
      <c r="K237" s="424"/>
    </row>
    <row r="238" spans="2:11" ht="13.35" customHeight="1" x14ac:dyDescent="0.3">
      <c r="B238" s="305" t="s">
        <v>137</v>
      </c>
      <c r="C238" s="306" t="s">
        <v>138</v>
      </c>
      <c r="D238" s="320"/>
      <c r="E238" s="320"/>
      <c r="F238" s="320"/>
      <c r="G238" s="320"/>
      <c r="H238" s="320"/>
      <c r="I238" s="320"/>
      <c r="J238" s="156"/>
      <c r="K238" s="157"/>
    </row>
    <row r="239" spans="2:11" ht="13.35" customHeight="1" x14ac:dyDescent="0.3">
      <c r="B239" s="282" t="s">
        <v>53</v>
      </c>
      <c r="C239" s="283" t="s">
        <v>99</v>
      </c>
      <c r="D239" s="284">
        <v>0.76</v>
      </c>
      <c r="E239" s="284">
        <v>1.28</v>
      </c>
      <c r="F239" s="284">
        <v>0</v>
      </c>
      <c r="G239" s="285">
        <f t="shared" ref="G239:G249" si="20">SUM(D239:F239)</f>
        <v>2.04</v>
      </c>
      <c r="H239" s="285">
        <v>2.74</v>
      </c>
      <c r="I239" s="285">
        <f t="shared" ref="I239:I244" si="21">H239/E239*1000</f>
        <v>2140.625</v>
      </c>
      <c r="J239" s="286">
        <v>38</v>
      </c>
      <c r="K239" s="135" t="s">
        <v>139</v>
      </c>
    </row>
    <row r="240" spans="2:11" ht="13.35" customHeight="1" x14ac:dyDescent="0.3">
      <c r="B240" s="287" t="s">
        <v>55</v>
      </c>
      <c r="C240" s="288" t="s">
        <v>100</v>
      </c>
      <c r="D240" s="285">
        <v>35.03</v>
      </c>
      <c r="E240" s="285">
        <v>66.67</v>
      </c>
      <c r="F240" s="285">
        <v>21.35</v>
      </c>
      <c r="G240" s="285">
        <f t="shared" si="20"/>
        <v>123.05000000000001</v>
      </c>
      <c r="H240" s="285">
        <v>19.52</v>
      </c>
      <c r="I240" s="285">
        <f t="shared" si="21"/>
        <v>292.78536073196335</v>
      </c>
      <c r="J240" s="159">
        <v>402</v>
      </c>
      <c r="K240" s="138" t="s">
        <v>140</v>
      </c>
    </row>
    <row r="241" spans="2:14" ht="13.35" customHeight="1" x14ac:dyDescent="0.3">
      <c r="B241" s="287" t="s">
        <v>57</v>
      </c>
      <c r="C241" s="288" t="s">
        <v>101</v>
      </c>
      <c r="D241" s="285">
        <v>133.72</v>
      </c>
      <c r="E241" s="285">
        <v>198.52</v>
      </c>
      <c r="F241" s="285">
        <v>21.31</v>
      </c>
      <c r="G241" s="285">
        <f t="shared" si="20"/>
        <v>353.55</v>
      </c>
      <c r="H241" s="285">
        <v>63.18</v>
      </c>
      <c r="I241" s="285">
        <f t="shared" si="21"/>
        <v>318.25508764859961</v>
      </c>
      <c r="J241" s="289">
        <v>1719</v>
      </c>
      <c r="K241" s="138"/>
    </row>
    <row r="242" spans="2:14" ht="12.75" customHeight="1" x14ac:dyDescent="0.3">
      <c r="B242" s="287" t="s">
        <v>102</v>
      </c>
      <c r="C242" s="288" t="s">
        <v>103</v>
      </c>
      <c r="D242" s="285">
        <v>4.32</v>
      </c>
      <c r="E242" s="285">
        <v>75.38</v>
      </c>
      <c r="F242" s="285">
        <v>33.74</v>
      </c>
      <c r="G242" s="285">
        <f t="shared" si="20"/>
        <v>113.44</v>
      </c>
      <c r="H242" s="285">
        <v>165.23</v>
      </c>
      <c r="I242" s="285">
        <f t="shared" si="21"/>
        <v>2191.9607322897318</v>
      </c>
      <c r="J242" s="139">
        <v>238</v>
      </c>
      <c r="K242" s="138"/>
    </row>
    <row r="243" spans="2:14" s="293" customFormat="1" ht="13.35" customHeight="1" x14ac:dyDescent="0.3">
      <c r="B243" s="290" t="s">
        <v>104</v>
      </c>
      <c r="C243" s="291" t="s">
        <v>105</v>
      </c>
      <c r="D243" s="292">
        <v>101.5</v>
      </c>
      <c r="E243" s="292">
        <v>124</v>
      </c>
      <c r="F243" s="292">
        <v>68</v>
      </c>
      <c r="G243" s="292">
        <f t="shared" si="20"/>
        <v>293.5</v>
      </c>
      <c r="H243" s="292">
        <v>31.23</v>
      </c>
      <c r="I243" s="292">
        <f t="shared" si="21"/>
        <v>251.85483870967741</v>
      </c>
      <c r="J243" s="254">
        <v>294</v>
      </c>
      <c r="K243" s="255"/>
    </row>
    <row r="244" spans="2:14" ht="13.35" customHeight="1" x14ac:dyDescent="0.3">
      <c r="B244" s="287" t="s">
        <v>106</v>
      </c>
      <c r="C244" s="288" t="s">
        <v>107</v>
      </c>
      <c r="D244" s="285">
        <v>0</v>
      </c>
      <c r="E244" s="285">
        <v>135</v>
      </c>
      <c r="F244" s="285">
        <v>3</v>
      </c>
      <c r="G244" s="285">
        <f t="shared" si="20"/>
        <v>138</v>
      </c>
      <c r="H244" s="285">
        <v>113.2</v>
      </c>
      <c r="I244" s="285">
        <f t="shared" si="21"/>
        <v>838.51851851851859</v>
      </c>
      <c r="J244" s="139">
        <v>518</v>
      </c>
      <c r="K244" s="138"/>
    </row>
    <row r="245" spans="2:14" ht="13.35" customHeight="1" x14ac:dyDescent="0.3">
      <c r="B245" s="287" t="s">
        <v>108</v>
      </c>
      <c r="C245" s="288" t="s">
        <v>109</v>
      </c>
      <c r="D245" s="285">
        <v>0</v>
      </c>
      <c r="E245" s="285">
        <v>0</v>
      </c>
      <c r="F245" s="285">
        <v>0</v>
      </c>
      <c r="G245" s="285">
        <f t="shared" si="20"/>
        <v>0</v>
      </c>
      <c r="H245" s="285">
        <v>0</v>
      </c>
      <c r="I245" s="285">
        <v>0</v>
      </c>
      <c r="J245" s="285">
        <v>0</v>
      </c>
      <c r="K245" s="138"/>
    </row>
    <row r="246" spans="2:14" ht="13.35" customHeight="1" x14ac:dyDescent="0.3">
      <c r="B246" s="287" t="s">
        <v>110</v>
      </c>
      <c r="C246" s="288" t="s">
        <v>111</v>
      </c>
      <c r="D246" s="285">
        <v>0</v>
      </c>
      <c r="E246" s="285">
        <v>0</v>
      </c>
      <c r="F246" s="285">
        <v>0</v>
      </c>
      <c r="G246" s="285">
        <f t="shared" si="20"/>
        <v>0</v>
      </c>
      <c r="H246" s="285">
        <v>0</v>
      </c>
      <c r="I246" s="285">
        <v>0</v>
      </c>
      <c r="J246" s="285">
        <v>0</v>
      </c>
      <c r="K246" s="138"/>
    </row>
    <row r="247" spans="2:14" ht="13.35" customHeight="1" x14ac:dyDescent="0.3">
      <c r="B247" s="287" t="s">
        <v>112</v>
      </c>
      <c r="C247" s="288" t="s">
        <v>113</v>
      </c>
      <c r="D247" s="285">
        <v>0</v>
      </c>
      <c r="E247" s="285">
        <v>0</v>
      </c>
      <c r="F247" s="285">
        <v>0</v>
      </c>
      <c r="G247" s="285">
        <f t="shared" si="20"/>
        <v>0</v>
      </c>
      <c r="H247" s="285">
        <v>0</v>
      </c>
      <c r="I247" s="285">
        <v>0</v>
      </c>
      <c r="J247" s="285">
        <v>0</v>
      </c>
      <c r="K247" s="138"/>
      <c r="N247" s="355"/>
    </row>
    <row r="248" spans="2:14" ht="13.35" customHeight="1" x14ac:dyDescent="0.3">
      <c r="B248" s="294" t="s">
        <v>21</v>
      </c>
      <c r="C248" s="295" t="s">
        <v>114</v>
      </c>
      <c r="D248" s="296">
        <v>0</v>
      </c>
      <c r="E248" s="296">
        <v>0</v>
      </c>
      <c r="F248" s="296">
        <v>0</v>
      </c>
      <c r="G248" s="296">
        <f t="shared" si="20"/>
        <v>0</v>
      </c>
      <c r="H248" s="296">
        <v>0</v>
      </c>
      <c r="I248" s="285">
        <v>0</v>
      </c>
      <c r="J248" s="143">
        <v>0</v>
      </c>
      <c r="K248" s="144"/>
    </row>
    <row r="249" spans="2:14" ht="13.35" customHeight="1" x14ac:dyDescent="0.3">
      <c r="B249" s="297"/>
      <c r="C249" s="298" t="s">
        <v>9</v>
      </c>
      <c r="D249" s="309">
        <f>SUM(D239:D248)</f>
        <v>275.33</v>
      </c>
      <c r="E249" s="309">
        <f>SUM(E239:E248)</f>
        <v>600.85</v>
      </c>
      <c r="F249" s="309">
        <f>SUM(F239:F248)</f>
        <v>147.4</v>
      </c>
      <c r="G249" s="309">
        <f t="shared" si="20"/>
        <v>1023.58</v>
      </c>
      <c r="H249" s="309">
        <f>SUM(H239:H248)</f>
        <v>395.09999999999997</v>
      </c>
      <c r="I249" s="309">
        <f>H249/E249*1000</f>
        <v>657.56844470333681</v>
      </c>
      <c r="J249" s="147">
        <f>SUM(J239:J248)</f>
        <v>3209</v>
      </c>
      <c r="K249" s="148"/>
    </row>
    <row r="250" spans="2:14" ht="13.35" customHeight="1" x14ac:dyDescent="0.3">
      <c r="D250" s="367"/>
      <c r="E250" s="367"/>
      <c r="F250" s="367"/>
      <c r="G250" s="367"/>
      <c r="H250" s="367"/>
      <c r="I250" s="367"/>
      <c r="J250" s="368"/>
    </row>
    <row r="251" spans="2:14" ht="13.35" customHeight="1" x14ac:dyDescent="0.3">
      <c r="D251" s="367"/>
      <c r="E251" s="367"/>
      <c r="F251" s="367"/>
      <c r="G251" s="367"/>
      <c r="H251" s="367"/>
      <c r="I251" s="367"/>
      <c r="J251" s="368"/>
    </row>
    <row r="252" spans="2:14" ht="13.35" customHeight="1" x14ac:dyDescent="0.3">
      <c r="D252" s="367"/>
      <c r="E252" s="367"/>
      <c r="F252" s="367"/>
      <c r="G252" s="367"/>
      <c r="H252" s="367"/>
      <c r="I252" s="367"/>
      <c r="J252" s="368"/>
    </row>
    <row r="253" spans="2:14" ht="13.35" customHeight="1" x14ac:dyDescent="0.3">
      <c r="B253" s="423" t="s">
        <v>1</v>
      </c>
      <c r="C253" s="423" t="s">
        <v>2</v>
      </c>
      <c r="D253" s="431" t="s">
        <v>3</v>
      </c>
      <c r="E253" s="431"/>
      <c r="F253" s="431"/>
      <c r="G253" s="431"/>
      <c r="H253" s="429" t="s">
        <v>4</v>
      </c>
      <c r="I253" s="429" t="s">
        <v>59</v>
      </c>
      <c r="J253" s="423" t="s">
        <v>5</v>
      </c>
      <c r="K253" s="423" t="s">
        <v>60</v>
      </c>
    </row>
    <row r="254" spans="2:14" ht="27" customHeight="1" x14ac:dyDescent="0.3">
      <c r="B254" s="425"/>
      <c r="C254" s="425"/>
      <c r="D254" s="319" t="s">
        <v>6</v>
      </c>
      <c r="E254" s="319" t="s">
        <v>7</v>
      </c>
      <c r="F254" s="319" t="s">
        <v>8</v>
      </c>
      <c r="G254" s="319" t="s">
        <v>9</v>
      </c>
      <c r="H254" s="430"/>
      <c r="I254" s="430"/>
      <c r="J254" s="424"/>
      <c r="K254" s="424"/>
    </row>
    <row r="255" spans="2:14" ht="13.35" customHeight="1" x14ac:dyDescent="0.3">
      <c r="B255" s="305" t="s">
        <v>89</v>
      </c>
      <c r="C255" s="306" t="s">
        <v>141</v>
      </c>
      <c r="D255" s="320"/>
      <c r="E255" s="320"/>
      <c r="F255" s="320"/>
      <c r="G255" s="369"/>
      <c r="H255" s="320"/>
      <c r="I255" s="320"/>
      <c r="J255" s="156"/>
      <c r="K255" s="157"/>
    </row>
    <row r="256" spans="2:14" ht="13.35" customHeight="1" x14ac:dyDescent="0.3">
      <c r="B256" s="282" t="s">
        <v>53</v>
      </c>
      <c r="C256" s="283" t="s">
        <v>99</v>
      </c>
      <c r="D256" s="284">
        <v>0</v>
      </c>
      <c r="E256" s="284">
        <v>0</v>
      </c>
      <c r="F256" s="284">
        <v>0</v>
      </c>
      <c r="G256" s="285">
        <f t="shared" ref="G256:G266" si="22">SUM(D256:F256)</f>
        <v>0</v>
      </c>
      <c r="H256" s="284">
        <v>0</v>
      </c>
      <c r="I256" s="284">
        <v>0</v>
      </c>
      <c r="J256" s="284">
        <v>0</v>
      </c>
      <c r="K256" s="135" t="s">
        <v>142</v>
      </c>
    </row>
    <row r="257" spans="2:11" ht="13.35" customHeight="1" x14ac:dyDescent="0.3">
      <c r="B257" s="287" t="s">
        <v>55</v>
      </c>
      <c r="C257" s="288" t="s">
        <v>100</v>
      </c>
      <c r="D257" s="285">
        <v>0</v>
      </c>
      <c r="E257" s="285">
        <v>0</v>
      </c>
      <c r="F257" s="285">
        <v>0</v>
      </c>
      <c r="G257" s="285">
        <f t="shared" si="22"/>
        <v>0</v>
      </c>
      <c r="H257" s="285">
        <v>0</v>
      </c>
      <c r="I257" s="285">
        <v>0</v>
      </c>
      <c r="J257" s="285">
        <v>0</v>
      </c>
      <c r="K257" s="138" t="s">
        <v>121</v>
      </c>
    </row>
    <row r="258" spans="2:11" ht="13.35" customHeight="1" x14ac:dyDescent="0.3">
      <c r="B258" s="287" t="s">
        <v>57</v>
      </c>
      <c r="C258" s="288" t="s">
        <v>101</v>
      </c>
      <c r="D258" s="285">
        <v>0</v>
      </c>
      <c r="E258" s="285">
        <v>0</v>
      </c>
      <c r="F258" s="285">
        <v>0</v>
      </c>
      <c r="G258" s="285">
        <f t="shared" si="22"/>
        <v>0</v>
      </c>
      <c r="H258" s="285">
        <v>0</v>
      </c>
      <c r="I258" s="285">
        <v>0</v>
      </c>
      <c r="J258" s="285">
        <v>0</v>
      </c>
      <c r="K258" s="138"/>
    </row>
    <row r="259" spans="2:11" ht="13.35" customHeight="1" x14ac:dyDescent="0.3">
      <c r="B259" s="287" t="s">
        <v>102</v>
      </c>
      <c r="C259" s="288" t="s">
        <v>103</v>
      </c>
      <c r="D259" s="285">
        <v>0</v>
      </c>
      <c r="E259" s="285">
        <v>0</v>
      </c>
      <c r="F259" s="285">
        <v>0</v>
      </c>
      <c r="G259" s="285">
        <f t="shared" si="22"/>
        <v>0</v>
      </c>
      <c r="H259" s="285">
        <v>0</v>
      </c>
      <c r="I259" s="285">
        <v>0</v>
      </c>
      <c r="J259" s="285">
        <v>0</v>
      </c>
      <c r="K259" s="138"/>
    </row>
    <row r="260" spans="2:11" s="293" customFormat="1" ht="13.35" customHeight="1" x14ac:dyDescent="0.3">
      <c r="B260" s="290" t="s">
        <v>104</v>
      </c>
      <c r="C260" s="291" t="s">
        <v>105</v>
      </c>
      <c r="D260" s="292">
        <v>0</v>
      </c>
      <c r="E260" s="292">
        <v>0</v>
      </c>
      <c r="F260" s="292">
        <v>0</v>
      </c>
      <c r="G260" s="292">
        <f t="shared" si="22"/>
        <v>0</v>
      </c>
      <c r="H260" s="292">
        <v>0</v>
      </c>
      <c r="I260" s="292">
        <v>0</v>
      </c>
      <c r="J260" s="254">
        <v>0</v>
      </c>
      <c r="K260" s="255"/>
    </row>
    <row r="261" spans="2:11" ht="13.35" customHeight="1" x14ac:dyDescent="0.3">
      <c r="B261" s="287" t="s">
        <v>106</v>
      </c>
      <c r="C261" s="288" t="s">
        <v>107</v>
      </c>
      <c r="D261" s="285">
        <v>0</v>
      </c>
      <c r="E261" s="285">
        <v>0</v>
      </c>
      <c r="F261" s="285">
        <v>0</v>
      </c>
      <c r="G261" s="285">
        <f t="shared" si="22"/>
        <v>0</v>
      </c>
      <c r="H261" s="285">
        <v>0</v>
      </c>
      <c r="I261" s="285">
        <v>0</v>
      </c>
      <c r="J261" s="285">
        <v>0</v>
      </c>
      <c r="K261" s="138"/>
    </row>
    <row r="262" spans="2:11" ht="13.35" customHeight="1" x14ac:dyDescent="0.3">
      <c r="B262" s="287" t="s">
        <v>108</v>
      </c>
      <c r="C262" s="288" t="s">
        <v>109</v>
      </c>
      <c r="D262" s="285">
        <v>0</v>
      </c>
      <c r="E262" s="285">
        <v>0</v>
      </c>
      <c r="F262" s="285">
        <v>0</v>
      </c>
      <c r="G262" s="285">
        <f t="shared" si="22"/>
        <v>0</v>
      </c>
      <c r="H262" s="285">
        <v>0</v>
      </c>
      <c r="I262" s="285">
        <v>0</v>
      </c>
      <c r="J262" s="139">
        <v>0</v>
      </c>
      <c r="K262" s="138"/>
    </row>
    <row r="263" spans="2:11" ht="13.35" customHeight="1" x14ac:dyDescent="0.3">
      <c r="B263" s="287" t="s">
        <v>110</v>
      </c>
      <c r="C263" s="288" t="s">
        <v>111</v>
      </c>
      <c r="D263" s="285">
        <v>0</v>
      </c>
      <c r="E263" s="285">
        <v>0</v>
      </c>
      <c r="F263" s="285">
        <v>0</v>
      </c>
      <c r="G263" s="285">
        <f t="shared" si="22"/>
        <v>0</v>
      </c>
      <c r="H263" s="285">
        <v>0</v>
      </c>
      <c r="I263" s="285">
        <v>0</v>
      </c>
      <c r="J263" s="139">
        <v>0</v>
      </c>
      <c r="K263" s="138"/>
    </row>
    <row r="264" spans="2:11" ht="13.35" customHeight="1" x14ac:dyDescent="0.3">
      <c r="B264" s="287" t="s">
        <v>112</v>
      </c>
      <c r="C264" s="288" t="s">
        <v>113</v>
      </c>
      <c r="D264" s="285">
        <v>0</v>
      </c>
      <c r="E264" s="285">
        <v>20</v>
      </c>
      <c r="F264" s="285">
        <v>10</v>
      </c>
      <c r="G264" s="285">
        <f t="shared" si="22"/>
        <v>30</v>
      </c>
      <c r="H264" s="285">
        <v>0</v>
      </c>
      <c r="I264" s="285">
        <f>H264/E264*1000</f>
        <v>0</v>
      </c>
      <c r="J264" s="289">
        <v>37</v>
      </c>
      <c r="K264" s="138"/>
    </row>
    <row r="265" spans="2:11" ht="13.35" customHeight="1" x14ac:dyDescent="0.3">
      <c r="B265" s="294" t="s">
        <v>21</v>
      </c>
      <c r="C265" s="295" t="s">
        <v>114</v>
      </c>
      <c r="D265" s="296">
        <v>1.73</v>
      </c>
      <c r="E265" s="296">
        <v>5.38</v>
      </c>
      <c r="F265" s="296">
        <v>0</v>
      </c>
      <c r="G265" s="296">
        <f t="shared" si="22"/>
        <v>7.1099999999999994</v>
      </c>
      <c r="H265" s="296">
        <v>1.04</v>
      </c>
      <c r="I265" s="285">
        <f>H265/E265*1000</f>
        <v>193.30855018587363</v>
      </c>
      <c r="J265" s="143">
        <v>28</v>
      </c>
      <c r="K265" s="144"/>
    </row>
    <row r="266" spans="2:11" ht="13.35" customHeight="1" x14ac:dyDescent="0.3">
      <c r="B266" s="297"/>
      <c r="C266" s="298" t="s">
        <v>9</v>
      </c>
      <c r="D266" s="309">
        <f>SUM(D256:D265)</f>
        <v>1.73</v>
      </c>
      <c r="E266" s="309">
        <f>SUM(E256:E265)</f>
        <v>25.38</v>
      </c>
      <c r="F266" s="309">
        <f>SUM(F256:F265)</f>
        <v>10</v>
      </c>
      <c r="G266" s="309">
        <f t="shared" si="22"/>
        <v>37.11</v>
      </c>
      <c r="H266" s="309">
        <f>SUM(H256:H265)</f>
        <v>1.04</v>
      </c>
      <c r="I266" s="309">
        <f>H266/E266*1000</f>
        <v>40.977147360126089</v>
      </c>
      <c r="J266" s="147">
        <f>SUM(J256:J265)</f>
        <v>65</v>
      </c>
      <c r="K266" s="148"/>
    </row>
    <row r="267" spans="2:11" ht="13.35" customHeight="1" x14ac:dyDescent="0.3">
      <c r="D267" s="367"/>
      <c r="E267" s="367"/>
      <c r="F267" s="367"/>
      <c r="G267" s="367"/>
      <c r="H267" s="367"/>
      <c r="I267" s="367"/>
      <c r="J267" s="368"/>
    </row>
    <row r="268" spans="2:11" ht="13.35" customHeight="1" x14ac:dyDescent="0.3">
      <c r="D268" s="367"/>
      <c r="E268" s="367"/>
      <c r="F268" s="367"/>
      <c r="G268" s="367"/>
      <c r="H268" s="367"/>
      <c r="I268" s="367"/>
      <c r="J268" s="368"/>
    </row>
    <row r="269" spans="2:11" ht="13.35" customHeight="1" x14ac:dyDescent="0.3">
      <c r="D269" s="367"/>
      <c r="E269" s="367"/>
      <c r="F269" s="367"/>
      <c r="G269" s="367"/>
      <c r="H269" s="367"/>
      <c r="I269" s="367"/>
      <c r="J269" s="368"/>
    </row>
    <row r="270" spans="2:11" ht="13.35" customHeight="1" x14ac:dyDescent="0.3">
      <c r="B270" s="423" t="s">
        <v>1</v>
      </c>
      <c r="C270" s="423" t="s">
        <v>2</v>
      </c>
      <c r="D270" s="426" t="s">
        <v>3</v>
      </c>
      <c r="E270" s="427"/>
      <c r="F270" s="427"/>
      <c r="G270" s="428"/>
      <c r="H270" s="429" t="s">
        <v>4</v>
      </c>
      <c r="I270" s="429" t="s">
        <v>59</v>
      </c>
      <c r="J270" s="423" t="s">
        <v>5</v>
      </c>
      <c r="K270" s="423" t="s">
        <v>60</v>
      </c>
    </row>
    <row r="271" spans="2:11" ht="22.5" customHeight="1" x14ac:dyDescent="0.3">
      <c r="B271" s="425"/>
      <c r="C271" s="425"/>
      <c r="D271" s="319" t="s">
        <v>6</v>
      </c>
      <c r="E271" s="319" t="s">
        <v>7</v>
      </c>
      <c r="F271" s="319" t="s">
        <v>8</v>
      </c>
      <c r="G271" s="319" t="s">
        <v>9</v>
      </c>
      <c r="H271" s="430"/>
      <c r="I271" s="430"/>
      <c r="J271" s="424"/>
      <c r="K271" s="424"/>
    </row>
    <row r="272" spans="2:11" ht="14.25" customHeight="1" x14ac:dyDescent="0.3">
      <c r="B272" s="305" t="s">
        <v>90</v>
      </c>
      <c r="C272" s="306" t="s">
        <v>143</v>
      </c>
      <c r="D272" s="320"/>
      <c r="E272" s="320"/>
      <c r="F272" s="320"/>
      <c r="G272" s="320"/>
      <c r="H272" s="320"/>
      <c r="I272" s="320"/>
      <c r="J272" s="156"/>
      <c r="K272" s="157"/>
    </row>
    <row r="273" spans="2:11" x14ac:dyDescent="0.3">
      <c r="B273" s="282" t="s">
        <v>53</v>
      </c>
      <c r="C273" s="283" t="s">
        <v>99</v>
      </c>
      <c r="D273" s="284">
        <v>0</v>
      </c>
      <c r="E273" s="284">
        <v>0</v>
      </c>
      <c r="F273" s="284">
        <v>0</v>
      </c>
      <c r="G273" s="285">
        <f t="shared" ref="G273:G283" si="23">SUM(D273:F273)</f>
        <v>0</v>
      </c>
      <c r="H273" s="284">
        <v>0</v>
      </c>
      <c r="I273" s="284">
        <v>0</v>
      </c>
      <c r="J273" s="284">
        <v>0</v>
      </c>
      <c r="K273" s="135" t="s">
        <v>116</v>
      </c>
    </row>
    <row r="274" spans="2:11" ht="13.35" customHeight="1" x14ac:dyDescent="0.3">
      <c r="B274" s="287" t="s">
        <v>55</v>
      </c>
      <c r="C274" s="288" t="s">
        <v>100</v>
      </c>
      <c r="D274" s="285">
        <v>0</v>
      </c>
      <c r="E274" s="285">
        <v>0</v>
      </c>
      <c r="F274" s="285">
        <v>0</v>
      </c>
      <c r="G274" s="285">
        <f t="shared" si="23"/>
        <v>0</v>
      </c>
      <c r="H274" s="285">
        <v>0</v>
      </c>
      <c r="I274" s="285">
        <v>0</v>
      </c>
      <c r="J274" s="139">
        <v>0</v>
      </c>
      <c r="K274" s="138" t="s">
        <v>121</v>
      </c>
    </row>
    <row r="275" spans="2:11" ht="13.35" customHeight="1" x14ac:dyDescent="0.3">
      <c r="B275" s="287" t="s">
        <v>57</v>
      </c>
      <c r="C275" s="288" t="s">
        <v>101</v>
      </c>
      <c r="D275" s="285">
        <v>0</v>
      </c>
      <c r="E275" s="285">
        <v>4.43</v>
      </c>
      <c r="F275" s="285">
        <v>94.57</v>
      </c>
      <c r="G275" s="285">
        <f t="shared" si="23"/>
        <v>99</v>
      </c>
      <c r="H275" s="285">
        <v>0.87</v>
      </c>
      <c r="I275" s="285">
        <f t="shared" ref="I275:I280" si="24">H275/E275*1000</f>
        <v>196.38826185101581</v>
      </c>
      <c r="J275" s="289">
        <v>100</v>
      </c>
      <c r="K275" s="138"/>
    </row>
    <row r="276" spans="2:11" ht="13.35" customHeight="1" x14ac:dyDescent="0.3">
      <c r="B276" s="287" t="s">
        <v>102</v>
      </c>
      <c r="C276" s="288" t="s">
        <v>103</v>
      </c>
      <c r="D276" s="285">
        <v>45.45</v>
      </c>
      <c r="E276" s="285">
        <v>232.86</v>
      </c>
      <c r="F276" s="285">
        <v>179.41</v>
      </c>
      <c r="G276" s="285">
        <f t="shared" si="23"/>
        <v>457.72</v>
      </c>
      <c r="H276" s="285">
        <v>84.4</v>
      </c>
      <c r="I276" s="285">
        <f t="shared" si="24"/>
        <v>362.44954049643565</v>
      </c>
      <c r="J276" s="289">
        <v>460</v>
      </c>
      <c r="K276" s="138"/>
    </row>
    <row r="277" spans="2:11" s="293" customFormat="1" ht="13.35" customHeight="1" x14ac:dyDescent="0.3">
      <c r="B277" s="290" t="s">
        <v>104</v>
      </c>
      <c r="C277" s="291" t="s">
        <v>105</v>
      </c>
      <c r="D277" s="292">
        <v>0</v>
      </c>
      <c r="E277" s="292">
        <v>25</v>
      </c>
      <c r="F277" s="292">
        <v>175</v>
      </c>
      <c r="G277" s="292">
        <f t="shared" si="23"/>
        <v>200</v>
      </c>
      <c r="H277" s="292">
        <v>6.89</v>
      </c>
      <c r="I277" s="292">
        <f t="shared" si="24"/>
        <v>275.60000000000002</v>
      </c>
      <c r="J277" s="254">
        <v>110</v>
      </c>
      <c r="K277" s="255"/>
    </row>
    <row r="278" spans="2:11" ht="13.35" customHeight="1" x14ac:dyDescent="0.3">
      <c r="B278" s="287" t="s">
        <v>106</v>
      </c>
      <c r="C278" s="288" t="s">
        <v>107</v>
      </c>
      <c r="D278" s="285">
        <v>0</v>
      </c>
      <c r="E278" s="285">
        <v>211</v>
      </c>
      <c r="F278" s="285">
        <v>65</v>
      </c>
      <c r="G278" s="285">
        <f t="shared" si="23"/>
        <v>276</v>
      </c>
      <c r="H278" s="285">
        <v>32.4</v>
      </c>
      <c r="I278" s="285">
        <f t="shared" si="24"/>
        <v>153.55450236966826</v>
      </c>
      <c r="J278" s="139">
        <v>879</v>
      </c>
      <c r="K278" s="138"/>
    </row>
    <row r="279" spans="2:11" ht="13.35" customHeight="1" x14ac:dyDescent="0.3">
      <c r="B279" s="287" t="s">
        <v>108</v>
      </c>
      <c r="C279" s="288" t="s">
        <v>109</v>
      </c>
      <c r="D279" s="285">
        <v>132.85</v>
      </c>
      <c r="E279" s="285">
        <v>446.99</v>
      </c>
      <c r="F279" s="285">
        <v>19.059999999999999</v>
      </c>
      <c r="G279" s="285">
        <f t="shared" si="23"/>
        <v>598.9</v>
      </c>
      <c r="H279" s="285">
        <v>81.17</v>
      </c>
      <c r="I279" s="285">
        <f t="shared" si="24"/>
        <v>181.59242936083581</v>
      </c>
      <c r="J279" s="139">
        <v>564</v>
      </c>
      <c r="K279" s="138"/>
    </row>
    <row r="280" spans="2:11" ht="13.35" customHeight="1" x14ac:dyDescent="0.3">
      <c r="B280" s="287" t="s">
        <v>110</v>
      </c>
      <c r="C280" s="288" t="s">
        <v>111</v>
      </c>
      <c r="D280" s="285">
        <v>4.29</v>
      </c>
      <c r="E280" s="285">
        <v>100.48</v>
      </c>
      <c r="F280" s="285">
        <v>28.96</v>
      </c>
      <c r="G280" s="285">
        <f t="shared" si="23"/>
        <v>133.73000000000002</v>
      </c>
      <c r="H280" s="285">
        <v>27.25</v>
      </c>
      <c r="I280" s="285">
        <f t="shared" si="24"/>
        <v>271.19824840764329</v>
      </c>
      <c r="J280" s="139">
        <v>887</v>
      </c>
      <c r="K280" s="138"/>
    </row>
    <row r="281" spans="2:11" ht="13.35" customHeight="1" x14ac:dyDescent="0.3">
      <c r="B281" s="287" t="s">
        <v>112</v>
      </c>
      <c r="C281" s="288" t="s">
        <v>113</v>
      </c>
      <c r="D281" s="285">
        <v>0</v>
      </c>
      <c r="E281" s="285">
        <v>0</v>
      </c>
      <c r="F281" s="285">
        <v>0</v>
      </c>
      <c r="G281" s="285">
        <f t="shared" si="23"/>
        <v>0</v>
      </c>
      <c r="H281" s="285">
        <v>0</v>
      </c>
      <c r="I281" s="285">
        <v>0</v>
      </c>
      <c r="J281" s="139">
        <v>0</v>
      </c>
      <c r="K281" s="138"/>
    </row>
    <row r="282" spans="2:11" ht="13.35" customHeight="1" x14ac:dyDescent="0.3">
      <c r="B282" s="294" t="s">
        <v>21</v>
      </c>
      <c r="C282" s="295" t="s">
        <v>114</v>
      </c>
      <c r="D282" s="296">
        <v>0</v>
      </c>
      <c r="E282" s="296">
        <v>0</v>
      </c>
      <c r="F282" s="296">
        <v>0</v>
      </c>
      <c r="G282" s="285">
        <f t="shared" si="23"/>
        <v>0</v>
      </c>
      <c r="H282" s="296">
        <v>0</v>
      </c>
      <c r="I282" s="296">
        <v>0</v>
      </c>
      <c r="J282" s="296">
        <v>0</v>
      </c>
      <c r="K282" s="144"/>
    </row>
    <row r="283" spans="2:11" ht="13.35" customHeight="1" x14ac:dyDescent="0.3">
      <c r="B283" s="297"/>
      <c r="C283" s="298" t="s">
        <v>9</v>
      </c>
      <c r="D283" s="309">
        <f>SUM(D273:D282)</f>
        <v>182.59</v>
      </c>
      <c r="E283" s="309">
        <f>SUM(E273:E282)</f>
        <v>1020.76</v>
      </c>
      <c r="F283" s="309">
        <f>SUM(F273:F282)</f>
        <v>562</v>
      </c>
      <c r="G283" s="309">
        <f t="shared" si="23"/>
        <v>1765.35</v>
      </c>
      <c r="H283" s="309">
        <f>SUM(H273:H282)</f>
        <v>232.98000000000002</v>
      </c>
      <c r="I283" s="309">
        <f>H283/E283*1000</f>
        <v>228.24170226106042</v>
      </c>
      <c r="J283" s="147">
        <f>SUM(J273:J282)</f>
        <v>3000</v>
      </c>
      <c r="K283" s="148"/>
    </row>
    <row r="284" spans="2:11" ht="13.35" customHeight="1" x14ac:dyDescent="0.3">
      <c r="D284" s="367"/>
      <c r="E284" s="367"/>
      <c r="F284" s="367"/>
      <c r="G284" s="367"/>
      <c r="H284" s="367"/>
      <c r="I284" s="367"/>
      <c r="J284" s="368"/>
    </row>
    <row r="285" spans="2:11" x14ac:dyDescent="0.3">
      <c r="B285" s="323" t="s">
        <v>52</v>
      </c>
      <c r="C285" s="323"/>
      <c r="D285" s="367"/>
      <c r="E285" s="367"/>
      <c r="F285" s="367"/>
      <c r="G285" s="367"/>
      <c r="H285" s="367"/>
      <c r="I285" s="367"/>
      <c r="J285" s="368"/>
    </row>
    <row r="286" spans="2:11" x14ac:dyDescent="0.3">
      <c r="B286" s="300" t="s">
        <v>53</v>
      </c>
      <c r="C286" s="323" t="s">
        <v>54</v>
      </c>
      <c r="D286" s="367"/>
      <c r="E286" s="367"/>
      <c r="F286" s="367"/>
      <c r="G286" s="367"/>
      <c r="H286" s="367"/>
      <c r="I286" s="367"/>
      <c r="J286" s="368"/>
    </row>
    <row r="287" spans="2:11" x14ac:dyDescent="0.3">
      <c r="B287" s="300" t="s">
        <v>55</v>
      </c>
      <c r="C287" s="323" t="s">
        <v>56</v>
      </c>
      <c r="D287" s="367"/>
      <c r="E287" s="367"/>
      <c r="F287" s="367"/>
      <c r="G287" s="367"/>
      <c r="H287" s="367"/>
      <c r="I287" s="367"/>
      <c r="J287" s="368"/>
    </row>
    <row r="288" spans="2:11" x14ac:dyDescent="0.3">
      <c r="B288" s="300" t="s">
        <v>57</v>
      </c>
      <c r="C288" s="323" t="s">
        <v>58</v>
      </c>
      <c r="D288" s="367"/>
      <c r="E288" s="367"/>
      <c r="F288" s="367"/>
      <c r="G288" s="367"/>
      <c r="H288" s="367"/>
      <c r="I288" s="367"/>
      <c r="J288" s="368"/>
    </row>
    <row r="289" spans="3:10" x14ac:dyDescent="0.3">
      <c r="D289" s="367"/>
      <c r="E289" s="367"/>
      <c r="F289" s="367"/>
      <c r="G289" s="367"/>
      <c r="H289" s="367"/>
      <c r="I289" s="367"/>
    </row>
    <row r="290" spans="3:10" x14ac:dyDescent="0.3">
      <c r="D290" s="367"/>
      <c r="E290" s="367"/>
      <c r="F290" s="367"/>
      <c r="G290" s="367"/>
      <c r="H290" s="367"/>
      <c r="I290" s="367"/>
    </row>
    <row r="291" spans="3:10" x14ac:dyDescent="0.3">
      <c r="D291" s="367"/>
      <c r="E291" s="367"/>
      <c r="F291" s="367"/>
      <c r="G291" s="367"/>
      <c r="H291" s="367"/>
      <c r="I291" s="367"/>
    </row>
    <row r="292" spans="3:10" x14ac:dyDescent="0.3">
      <c r="D292" s="367"/>
      <c r="E292" s="367"/>
      <c r="F292" s="367"/>
      <c r="G292" s="367"/>
      <c r="H292" s="367"/>
      <c r="I292" s="367"/>
    </row>
    <row r="293" spans="3:10" x14ac:dyDescent="0.3">
      <c r="D293" s="367"/>
      <c r="E293" s="367"/>
      <c r="F293" s="367"/>
      <c r="G293" s="367"/>
      <c r="H293" s="367"/>
      <c r="I293" s="367"/>
      <c r="J293" s="368"/>
    </row>
    <row r="294" spans="3:10" x14ac:dyDescent="0.3">
      <c r="D294" s="367"/>
      <c r="E294" s="367"/>
      <c r="F294" s="367"/>
      <c r="G294" s="367"/>
      <c r="H294" s="367"/>
      <c r="I294" s="367"/>
      <c r="J294" s="368"/>
    </row>
    <row r="295" spans="3:10" x14ac:dyDescent="0.3">
      <c r="D295" s="367"/>
      <c r="E295" s="367"/>
      <c r="F295" s="367"/>
      <c r="G295" s="367"/>
      <c r="H295" s="367"/>
      <c r="I295" s="367"/>
      <c r="J295" s="368"/>
    </row>
    <row r="296" spans="3:10" s="371" customFormat="1" ht="12" x14ac:dyDescent="0.25">
      <c r="C296" s="371" t="s">
        <v>9</v>
      </c>
      <c r="D296" s="372">
        <f>D283+D266+D249+D225+D206+D189+D165+D148+D131+D107+D90+D73+D52+D35+D18</f>
        <v>23059.48</v>
      </c>
      <c r="E296" s="372">
        <f>E283+E266+E249+E225+E206+E189+E165+E148+E131+E107+E90+E73+E52+E35+E18</f>
        <v>95095.19</v>
      </c>
      <c r="F296" s="372">
        <f>F283+F266+F249+F225+F206+F189+F165+F148+F131+F107+F90+F73+F52+F35+F18</f>
        <v>13073.01</v>
      </c>
      <c r="G296" s="372">
        <f>G283+G266+G249+G225+G206+G189+G165+G148+G131+G107+G90+G73+G52+G35+G18</f>
        <v>131227.68</v>
      </c>
      <c r="H296" s="372">
        <f>H283+H266+H249+H225+H206+H189+H165+H148+H131+H107+H90+H73+H52+H35+H18</f>
        <v>71974.549999999988</v>
      </c>
      <c r="I296" s="372">
        <f>H296/E296*1000</f>
        <v>756.86845990843472</v>
      </c>
      <c r="J296" s="373">
        <f>J283+J266+J249+J225+J206+J189+J165+J148+J131+J107+J90+J73+J52+J35+J18</f>
        <v>176121</v>
      </c>
    </row>
    <row r="297" spans="3:10" x14ac:dyDescent="0.3">
      <c r="D297" s="367"/>
      <c r="E297" s="367"/>
      <c r="F297" s="367"/>
      <c r="G297" s="367"/>
      <c r="H297" s="367"/>
      <c r="I297" s="367"/>
      <c r="J297" s="368"/>
    </row>
    <row r="298" spans="3:10" x14ac:dyDescent="0.3">
      <c r="D298" s="367"/>
      <c r="E298" s="367"/>
      <c r="F298" s="367"/>
      <c r="G298" s="367"/>
      <c r="H298" s="367"/>
      <c r="I298" s="367"/>
      <c r="J298" s="368"/>
    </row>
    <row r="299" spans="3:10" x14ac:dyDescent="0.3">
      <c r="D299" s="367"/>
      <c r="E299" s="367"/>
      <c r="F299" s="367"/>
      <c r="G299" s="367"/>
      <c r="H299" s="367"/>
      <c r="I299" s="367"/>
      <c r="J299" s="368"/>
    </row>
    <row r="300" spans="3:10" x14ac:dyDescent="0.3">
      <c r="D300" s="367"/>
      <c r="E300" s="367"/>
      <c r="F300" s="367"/>
      <c r="G300" s="367"/>
      <c r="H300" s="367"/>
      <c r="I300" s="367"/>
      <c r="J300" s="368"/>
    </row>
    <row r="301" spans="3:10" x14ac:dyDescent="0.3">
      <c r="D301" s="367"/>
      <c r="E301" s="367"/>
      <c r="F301" s="367"/>
      <c r="G301" s="367"/>
      <c r="H301" s="367"/>
      <c r="I301" s="367"/>
      <c r="J301" s="368"/>
    </row>
    <row r="302" spans="3:10" x14ac:dyDescent="0.3">
      <c r="D302" s="367"/>
      <c r="E302" s="367"/>
      <c r="F302" s="367"/>
      <c r="G302" s="367"/>
      <c r="H302" s="367"/>
      <c r="I302" s="367"/>
      <c r="J302" s="368"/>
    </row>
    <row r="303" spans="3:10" x14ac:dyDescent="0.3">
      <c r="D303" s="367"/>
      <c r="E303" s="367"/>
      <c r="F303" s="367"/>
      <c r="G303" s="367"/>
      <c r="H303" s="367"/>
      <c r="I303" s="367"/>
      <c r="J303" s="368"/>
    </row>
    <row r="304" spans="3:10" x14ac:dyDescent="0.3">
      <c r="D304" s="367"/>
      <c r="E304" s="367"/>
      <c r="F304" s="367"/>
      <c r="G304" s="367"/>
      <c r="H304" s="367"/>
      <c r="I304" s="367"/>
      <c r="J304" s="368"/>
    </row>
    <row r="305" spans="4:10" x14ac:dyDescent="0.3">
      <c r="D305" s="367"/>
      <c r="E305" s="367"/>
      <c r="F305" s="367"/>
      <c r="G305" s="367"/>
      <c r="H305" s="367"/>
      <c r="I305" s="367"/>
      <c r="J305" s="368"/>
    </row>
    <row r="306" spans="4:10" x14ac:dyDescent="0.3">
      <c r="D306" s="367"/>
      <c r="E306" s="367"/>
      <c r="F306" s="367"/>
      <c r="G306" s="367"/>
      <c r="H306" s="367"/>
      <c r="I306" s="367"/>
      <c r="J306" s="368"/>
    </row>
    <row r="307" spans="4:10" x14ac:dyDescent="0.3">
      <c r="J307" s="368"/>
    </row>
    <row r="308" spans="4:10" x14ac:dyDescent="0.3">
      <c r="J308" s="368"/>
    </row>
    <row r="309" spans="4:10" x14ac:dyDescent="0.3">
      <c r="J309" s="368"/>
    </row>
    <row r="310" spans="4:10" x14ac:dyDescent="0.3">
      <c r="J310" s="368"/>
    </row>
    <row r="311" spans="4:10" x14ac:dyDescent="0.3">
      <c r="J311" s="368"/>
    </row>
    <row r="312" spans="4:10" x14ac:dyDescent="0.3">
      <c r="J312" s="368"/>
    </row>
    <row r="313" spans="4:10" x14ac:dyDescent="0.3">
      <c r="J313" s="368"/>
    </row>
    <row r="314" spans="4:10" x14ac:dyDescent="0.3">
      <c r="J314" s="368"/>
    </row>
    <row r="315" spans="4:10" x14ac:dyDescent="0.3">
      <c r="J315" s="368"/>
    </row>
    <row r="316" spans="4:10" x14ac:dyDescent="0.3">
      <c r="J316" s="368"/>
    </row>
    <row r="317" spans="4:10" x14ac:dyDescent="0.3">
      <c r="J317" s="368"/>
    </row>
    <row r="318" spans="4:10" x14ac:dyDescent="0.3">
      <c r="J318" s="368"/>
    </row>
    <row r="319" spans="4:10" x14ac:dyDescent="0.3">
      <c r="J319" s="368"/>
    </row>
    <row r="320" spans="4:10" x14ac:dyDescent="0.3">
      <c r="J320" s="368"/>
    </row>
    <row r="321" spans="10:10" x14ac:dyDescent="0.3">
      <c r="J321" s="368"/>
    </row>
    <row r="322" spans="10:10" x14ac:dyDescent="0.3">
      <c r="J322" s="368"/>
    </row>
    <row r="323" spans="10:10" x14ac:dyDescent="0.3">
      <c r="J323" s="368"/>
    </row>
    <row r="324" spans="10:10" x14ac:dyDescent="0.3">
      <c r="J324" s="368"/>
    </row>
    <row r="325" spans="10:10" x14ac:dyDescent="0.3">
      <c r="J325" s="368"/>
    </row>
    <row r="326" spans="10:10" x14ac:dyDescent="0.3">
      <c r="J326" s="368"/>
    </row>
    <row r="327" spans="10:10" x14ac:dyDescent="0.3">
      <c r="J327" s="368"/>
    </row>
    <row r="328" spans="10:10" x14ac:dyDescent="0.3">
      <c r="J328" s="368"/>
    </row>
    <row r="329" spans="10:10" x14ac:dyDescent="0.3">
      <c r="J329" s="368"/>
    </row>
    <row r="330" spans="10:10" x14ac:dyDescent="0.3">
      <c r="J330" s="368"/>
    </row>
    <row r="331" spans="10:10" x14ac:dyDescent="0.3">
      <c r="J331" s="368"/>
    </row>
    <row r="332" spans="10:10" x14ac:dyDescent="0.3">
      <c r="J332" s="368"/>
    </row>
  </sheetData>
  <mergeCells count="108">
    <mergeCell ref="B1:K1"/>
    <mergeCell ref="B2:K2"/>
    <mergeCell ref="B3:K3"/>
    <mergeCell ref="B5:B6"/>
    <mergeCell ref="C5:C6"/>
    <mergeCell ref="D5:G5"/>
    <mergeCell ref="H5:H6"/>
    <mergeCell ref="I5:I6"/>
    <mergeCell ref="J5:J6"/>
    <mergeCell ref="K5:K6"/>
    <mergeCell ref="K22:K23"/>
    <mergeCell ref="B39:B40"/>
    <mergeCell ref="C39:C40"/>
    <mergeCell ref="D39:G39"/>
    <mergeCell ref="H39:H40"/>
    <mergeCell ref="I39:I40"/>
    <mergeCell ref="J39:J40"/>
    <mergeCell ref="K39:K40"/>
    <mergeCell ref="B22:B23"/>
    <mergeCell ref="C22:C23"/>
    <mergeCell ref="D22:G22"/>
    <mergeCell ref="H22:H23"/>
    <mergeCell ref="I22:I23"/>
    <mergeCell ref="J22:J23"/>
    <mergeCell ref="K60:K61"/>
    <mergeCell ref="B77:B78"/>
    <mergeCell ref="C77:C78"/>
    <mergeCell ref="D77:G77"/>
    <mergeCell ref="H77:H78"/>
    <mergeCell ref="I77:I78"/>
    <mergeCell ref="J77:J78"/>
    <mergeCell ref="K77:K78"/>
    <mergeCell ref="B60:B61"/>
    <mergeCell ref="C60:C61"/>
    <mergeCell ref="D60:G60"/>
    <mergeCell ref="H60:H61"/>
    <mergeCell ref="I60:I61"/>
    <mergeCell ref="J60:J61"/>
    <mergeCell ref="K94:K95"/>
    <mergeCell ref="B118:B119"/>
    <mergeCell ref="C118:C119"/>
    <mergeCell ref="D118:G118"/>
    <mergeCell ref="H118:H119"/>
    <mergeCell ref="I118:I119"/>
    <mergeCell ref="J118:J119"/>
    <mergeCell ref="K118:K119"/>
    <mergeCell ref="B94:B95"/>
    <mergeCell ref="C94:C95"/>
    <mergeCell ref="D94:G94"/>
    <mergeCell ref="H94:H95"/>
    <mergeCell ref="I94:I95"/>
    <mergeCell ref="J94:J95"/>
    <mergeCell ref="K135:K136"/>
    <mergeCell ref="B152:B153"/>
    <mergeCell ref="C152:C153"/>
    <mergeCell ref="D152:G152"/>
    <mergeCell ref="H152:H153"/>
    <mergeCell ref="I152:I153"/>
    <mergeCell ref="J152:J153"/>
    <mergeCell ref="K152:K153"/>
    <mergeCell ref="B135:B136"/>
    <mergeCell ref="C135:C136"/>
    <mergeCell ref="D135:G135"/>
    <mergeCell ref="H135:H136"/>
    <mergeCell ref="I135:I136"/>
    <mergeCell ref="J135:J136"/>
    <mergeCell ref="K176:K177"/>
    <mergeCell ref="B193:B194"/>
    <mergeCell ref="C193:C194"/>
    <mergeCell ref="D193:G193"/>
    <mergeCell ref="H193:H194"/>
    <mergeCell ref="I193:I194"/>
    <mergeCell ref="J193:J194"/>
    <mergeCell ref="K193:K194"/>
    <mergeCell ref="B176:B177"/>
    <mergeCell ref="C176:C177"/>
    <mergeCell ref="D176:G176"/>
    <mergeCell ref="H176:H177"/>
    <mergeCell ref="I176:I177"/>
    <mergeCell ref="J176:J177"/>
    <mergeCell ref="K212:K213"/>
    <mergeCell ref="B236:B237"/>
    <mergeCell ref="C236:C237"/>
    <mergeCell ref="D236:G236"/>
    <mergeCell ref="H236:H237"/>
    <mergeCell ref="I236:I237"/>
    <mergeCell ref="J236:J237"/>
    <mergeCell ref="K236:K237"/>
    <mergeCell ref="B212:B213"/>
    <mergeCell ref="C212:C213"/>
    <mergeCell ref="D212:G212"/>
    <mergeCell ref="H212:H213"/>
    <mergeCell ref="I212:I213"/>
    <mergeCell ref="J212:J213"/>
    <mergeCell ref="K253:K254"/>
    <mergeCell ref="B270:B271"/>
    <mergeCell ref="C270:C271"/>
    <mergeCell ref="D270:G270"/>
    <mergeCell ref="H270:H271"/>
    <mergeCell ref="I270:I271"/>
    <mergeCell ref="J270:J271"/>
    <mergeCell ref="K270:K271"/>
    <mergeCell ref="B253:B254"/>
    <mergeCell ref="C253:C254"/>
    <mergeCell ref="D253:G253"/>
    <mergeCell ref="H253:H254"/>
    <mergeCell ref="I253:I254"/>
    <mergeCell ref="J253:J254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zoomScaleNormal="100" zoomScaleSheetLayoutView="100" workbookViewId="0">
      <selection activeCell="B3" sqref="B3:K3"/>
    </sheetView>
  </sheetViews>
  <sheetFormatPr defaultRowHeight="14.4" x14ac:dyDescent="0.3"/>
  <cols>
    <col min="1" max="1" width="6.33203125" customWidth="1"/>
    <col min="2" max="2" width="4.88671875" customWidth="1"/>
    <col min="3" max="3" width="18.33203125" customWidth="1"/>
    <col min="4" max="4" width="10" style="50" customWidth="1"/>
    <col min="5" max="5" width="10.109375" style="50" customWidth="1"/>
    <col min="6" max="6" width="11.21875" style="50" customWidth="1"/>
    <col min="7" max="7" width="10.21875" style="50" bestFit="1" customWidth="1"/>
    <col min="8" max="8" width="9.33203125" style="50" customWidth="1"/>
    <col min="9" max="9" width="8.109375" style="50" customWidth="1"/>
    <col min="10" max="10" width="5.6640625" style="50" customWidth="1"/>
    <col min="11" max="11" width="9.5546875" style="50" customWidth="1"/>
    <col min="12" max="12" width="9.88671875" bestFit="1" customWidth="1"/>
    <col min="14" max="14" width="10.5546875" bestFit="1" customWidth="1"/>
    <col min="16" max="16" width="15.109375" customWidth="1"/>
    <col min="17" max="20" width="10.5546875" bestFit="1" customWidth="1"/>
    <col min="21" max="21" width="9.88671875" bestFit="1" customWidth="1"/>
    <col min="22" max="22" width="10.6640625" customWidth="1"/>
    <col min="23" max="24" width="10.5546875" bestFit="1" customWidth="1"/>
    <col min="25" max="25" width="9.88671875" bestFit="1" customWidth="1"/>
    <col min="26" max="26" width="9.44140625" bestFit="1" customWidth="1"/>
    <col min="27" max="27" width="12.109375" customWidth="1"/>
  </cols>
  <sheetData>
    <row r="1" spans="1:25" ht="15.6" x14ac:dyDescent="0.3">
      <c r="A1" s="2"/>
      <c r="B1" s="408" t="s">
        <v>0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25" ht="15.6" x14ac:dyDescent="0.3">
      <c r="A2" s="2"/>
      <c r="B2" s="410" t="s">
        <v>170</v>
      </c>
      <c r="C2" s="410"/>
      <c r="D2" s="410"/>
      <c r="E2" s="410"/>
      <c r="F2" s="410"/>
      <c r="G2" s="410"/>
      <c r="H2" s="410"/>
      <c r="I2" s="410"/>
      <c r="J2" s="410"/>
      <c r="K2" s="410"/>
    </row>
    <row r="3" spans="1:25" ht="15.6" x14ac:dyDescent="0.3">
      <c r="A3" s="2"/>
      <c r="B3" s="444" t="s">
        <v>164</v>
      </c>
      <c r="C3" s="444"/>
      <c r="D3" s="444"/>
      <c r="E3" s="444"/>
      <c r="F3" s="444"/>
      <c r="G3" s="444"/>
      <c r="H3" s="444"/>
      <c r="I3" s="444"/>
      <c r="J3" s="444"/>
      <c r="K3" s="444"/>
    </row>
    <row r="4" spans="1:25" ht="15.6" x14ac:dyDescent="0.3">
      <c r="A4" s="2"/>
      <c r="B4" s="5"/>
      <c r="C4" s="5"/>
      <c r="D4" s="5"/>
      <c r="E4" s="5"/>
      <c r="F4" s="5"/>
      <c r="G4" s="5"/>
      <c r="H4" s="5"/>
      <c r="I4" s="5"/>
      <c r="J4" s="5"/>
      <c r="K4" s="5"/>
    </row>
    <row r="5" spans="1:25" ht="15" thickBot="1" x14ac:dyDescent="0.35">
      <c r="A5" s="2"/>
      <c r="B5" s="6"/>
      <c r="C5" s="6"/>
      <c r="D5" s="7"/>
      <c r="E5" s="7"/>
      <c r="F5" s="7"/>
      <c r="G5" s="7"/>
      <c r="H5" s="7"/>
      <c r="I5" s="7"/>
      <c r="J5" s="7"/>
      <c r="K5" s="7"/>
    </row>
    <row r="6" spans="1:25" ht="27" customHeight="1" thickTop="1" x14ac:dyDescent="0.3">
      <c r="A6" s="2"/>
      <c r="B6" s="411" t="s">
        <v>1</v>
      </c>
      <c r="C6" s="413" t="s">
        <v>2</v>
      </c>
      <c r="D6" s="440" t="s">
        <v>3</v>
      </c>
      <c r="E6" s="441"/>
      <c r="F6" s="418" t="s">
        <v>4</v>
      </c>
      <c r="G6" s="418" t="s">
        <v>64</v>
      </c>
      <c r="H6" s="418" t="s">
        <v>65</v>
      </c>
      <c r="I6" s="442" t="s">
        <v>66</v>
      </c>
      <c r="J6" s="443"/>
      <c r="K6" s="420" t="s">
        <v>67</v>
      </c>
    </row>
    <row r="7" spans="1:25" s="8" customFormat="1" x14ac:dyDescent="0.3">
      <c r="B7" s="412"/>
      <c r="C7" s="414"/>
      <c r="D7" s="9" t="s">
        <v>68</v>
      </c>
      <c r="E7" s="9" t="s">
        <v>69</v>
      </c>
      <c r="F7" s="419"/>
      <c r="G7" s="419"/>
      <c r="H7" s="419"/>
      <c r="I7" s="10" t="s">
        <v>70</v>
      </c>
      <c r="J7" s="10" t="s">
        <v>71</v>
      </c>
      <c r="K7" s="4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5" x14ac:dyDescent="0.3">
      <c r="B8" s="12" t="s">
        <v>12</v>
      </c>
      <c r="C8" s="13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5" t="s">
        <v>21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5" ht="15" customHeight="1" x14ac:dyDescent="0.3">
      <c r="B9" s="52"/>
      <c r="C9" s="53"/>
      <c r="D9" s="54"/>
      <c r="E9" s="54"/>
      <c r="F9" s="54"/>
      <c r="G9" s="54"/>
      <c r="H9" s="54"/>
      <c r="I9" s="54"/>
      <c r="J9" s="54"/>
      <c r="K9" s="5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5" ht="15" customHeight="1" x14ac:dyDescent="0.3">
      <c r="B10" s="17" t="s">
        <v>72</v>
      </c>
      <c r="C10" s="18" t="s">
        <v>73</v>
      </c>
      <c r="D10" s="26"/>
      <c r="E10" s="26"/>
      <c r="F10" s="26"/>
      <c r="G10" s="26"/>
      <c r="H10" s="26"/>
      <c r="I10" s="26"/>
      <c r="J10" s="26"/>
      <c r="K10" s="56"/>
      <c r="O10" s="29"/>
      <c r="P10" s="30"/>
      <c r="Q10" s="31"/>
      <c r="R10" s="31"/>
      <c r="S10" s="31"/>
      <c r="T10" s="31"/>
      <c r="U10" s="31"/>
      <c r="V10" s="31"/>
      <c r="W10" s="31"/>
      <c r="X10" s="31"/>
      <c r="Y10" s="32"/>
    </row>
    <row r="11" spans="1:25" s="57" customFormat="1" ht="66" customHeight="1" x14ac:dyDescent="0.3">
      <c r="B11" s="58" t="s">
        <v>25</v>
      </c>
      <c r="C11" s="59" t="s">
        <v>74</v>
      </c>
      <c r="D11" s="60">
        <f>Tansim1!D18</f>
        <v>5195.84</v>
      </c>
      <c r="E11" s="60">
        <f>Tansim1!E18</f>
        <v>2916.2200000000003</v>
      </c>
      <c r="F11" s="60">
        <f>Tansim1!F18</f>
        <v>11538.58</v>
      </c>
      <c r="G11" s="60">
        <f>F11/E11*1000</f>
        <v>3956.6905103181512</v>
      </c>
      <c r="H11" s="61" t="s">
        <v>197</v>
      </c>
      <c r="I11" s="62">
        <f>Tansim1!I18</f>
        <v>2535</v>
      </c>
      <c r="J11" s="60">
        <f>'[2]Rek-Kom'!J18</f>
        <v>0</v>
      </c>
      <c r="K11" s="63">
        <f>'[2]Rek-Kom'!K18</f>
        <v>0</v>
      </c>
      <c r="O11" s="64"/>
      <c r="P11" s="64"/>
      <c r="Q11" s="65"/>
      <c r="R11" s="65"/>
      <c r="S11" s="65"/>
      <c r="T11" s="65"/>
      <c r="U11" s="65"/>
      <c r="V11" s="65"/>
      <c r="W11" s="65"/>
      <c r="X11" s="65"/>
      <c r="Y11" s="66"/>
    </row>
    <row r="12" spans="1:25" s="57" customFormat="1" ht="25.5" customHeight="1" x14ac:dyDescent="0.3">
      <c r="B12" s="58">
        <v>2</v>
      </c>
      <c r="C12" s="59" t="s">
        <v>76</v>
      </c>
      <c r="D12" s="60">
        <f>Tansim1!D35</f>
        <v>0</v>
      </c>
      <c r="E12" s="60">
        <f>Tansim1!E35</f>
        <v>0</v>
      </c>
      <c r="F12" s="60">
        <f>Tansim1!F35</f>
        <v>0</v>
      </c>
      <c r="G12" s="60">
        <v>0</v>
      </c>
      <c r="H12" s="67" t="s">
        <v>77</v>
      </c>
      <c r="I12" s="62">
        <f>Tansim1!I35</f>
        <v>0</v>
      </c>
      <c r="J12" s="60">
        <f>'[2]Rek-Kom'!J36</f>
        <v>0</v>
      </c>
      <c r="K12" s="63"/>
      <c r="O12" s="68"/>
      <c r="P12" s="64"/>
      <c r="Q12" s="65"/>
      <c r="R12" s="65"/>
      <c r="S12" s="65"/>
      <c r="T12" s="65"/>
      <c r="U12" s="65"/>
      <c r="V12" s="65"/>
      <c r="W12" s="65"/>
      <c r="X12" s="65"/>
      <c r="Y12" s="66"/>
    </row>
    <row r="13" spans="1:25" s="57" customFormat="1" ht="25.5" customHeight="1" x14ac:dyDescent="0.3">
      <c r="B13" s="58" t="s">
        <v>30</v>
      </c>
      <c r="C13" s="59" t="s">
        <v>78</v>
      </c>
      <c r="D13" s="60">
        <f>Tansim1!D52</f>
        <v>10607.45</v>
      </c>
      <c r="E13" s="60">
        <f>Tansim1!E52</f>
        <v>10553.6</v>
      </c>
      <c r="F13" s="60">
        <f>Tansim1!F52</f>
        <v>14686.57</v>
      </c>
      <c r="G13" s="60">
        <f t="shared" ref="G13:G14" si="0">F13/E13*1000</f>
        <v>1391.6170785324437</v>
      </c>
      <c r="H13" s="67" t="s">
        <v>79</v>
      </c>
      <c r="I13" s="62">
        <f>Tansim1!I52</f>
        <v>19970</v>
      </c>
      <c r="J13" s="60">
        <v>0</v>
      </c>
      <c r="K13" s="63">
        <v>0</v>
      </c>
      <c r="O13" s="68"/>
      <c r="P13" s="64"/>
      <c r="Q13" s="65"/>
      <c r="R13" s="65"/>
      <c r="S13" s="65"/>
      <c r="T13" s="65"/>
      <c r="U13" s="65"/>
      <c r="V13" s="65"/>
      <c r="W13" s="65"/>
      <c r="X13" s="65"/>
      <c r="Y13" s="66"/>
    </row>
    <row r="14" spans="1:25" ht="15" customHeight="1" x14ac:dyDescent="0.3">
      <c r="B14" s="24" t="s">
        <v>32</v>
      </c>
      <c r="C14" s="25" t="s">
        <v>80</v>
      </c>
      <c r="D14" s="60">
        <f>Tansim1!D72</f>
        <v>23599.18</v>
      </c>
      <c r="E14" s="60">
        <f>Tansim1!E72</f>
        <v>23396.68</v>
      </c>
      <c r="F14" s="60">
        <f>Tansim1!F72</f>
        <v>45099.69</v>
      </c>
      <c r="G14" s="60">
        <f t="shared" si="0"/>
        <v>1927.6106695479873</v>
      </c>
      <c r="H14" s="26" t="s">
        <v>81</v>
      </c>
      <c r="I14" s="62">
        <f>Tansim1!I72</f>
        <v>27278</v>
      </c>
      <c r="J14" s="26">
        <v>0</v>
      </c>
      <c r="K14" s="56">
        <v>0</v>
      </c>
      <c r="O14" s="29"/>
      <c r="P14" s="69"/>
      <c r="Q14" s="31"/>
      <c r="R14" s="31"/>
      <c r="S14" s="31"/>
      <c r="T14" s="31"/>
      <c r="U14" s="31"/>
      <c r="V14" s="31"/>
      <c r="W14" s="31"/>
      <c r="X14" s="31"/>
      <c r="Y14" s="32"/>
    </row>
    <row r="15" spans="1:25" ht="15" customHeight="1" x14ac:dyDescent="0.3">
      <c r="B15" s="24" t="s">
        <v>34</v>
      </c>
      <c r="C15" s="25" t="s">
        <v>82</v>
      </c>
      <c r="D15" s="60">
        <f>Tansim1!D89</f>
        <v>6.5</v>
      </c>
      <c r="E15" s="60">
        <f>Tansim1!E89</f>
        <v>6.5</v>
      </c>
      <c r="F15" s="60">
        <f>Tansim1!F89</f>
        <v>3.9</v>
      </c>
      <c r="G15" s="60">
        <v>0</v>
      </c>
      <c r="H15" s="26">
        <v>0</v>
      </c>
      <c r="I15" s="62">
        <f>Tansim1!I89</f>
        <v>22</v>
      </c>
      <c r="J15" s="26">
        <v>0</v>
      </c>
      <c r="K15" s="56">
        <v>0</v>
      </c>
      <c r="O15" s="29"/>
      <c r="P15" s="30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15" customHeight="1" x14ac:dyDescent="0.3">
      <c r="B16" s="24" t="s">
        <v>36</v>
      </c>
      <c r="C16" s="70" t="s">
        <v>83</v>
      </c>
      <c r="D16" s="60">
        <f>Tansim1!D106</f>
        <v>0</v>
      </c>
      <c r="E16" s="60">
        <f>Tansim1!E106</f>
        <v>0</v>
      </c>
      <c r="F16" s="60">
        <f>Tansim1!F106</f>
        <v>0</v>
      </c>
      <c r="G16" s="60">
        <f>Tansim1!G106</f>
        <v>0</v>
      </c>
      <c r="H16" s="60">
        <f>Tansim1!H106</f>
        <v>0</v>
      </c>
      <c r="I16" s="60">
        <f>Tansim1!I106</f>
        <v>0</v>
      </c>
      <c r="J16" s="26">
        <v>0</v>
      </c>
      <c r="K16" s="56">
        <v>0</v>
      </c>
      <c r="O16" s="403"/>
      <c r="P16" s="403"/>
      <c r="Q16" s="31"/>
      <c r="R16" s="31"/>
      <c r="S16" s="31"/>
      <c r="T16" s="31"/>
      <c r="U16" s="31"/>
      <c r="V16" s="31"/>
      <c r="W16" s="31"/>
      <c r="X16" s="31"/>
      <c r="Y16" s="32"/>
    </row>
    <row r="17" spans="2:25" ht="15" customHeight="1" x14ac:dyDescent="0.3">
      <c r="B17" s="71"/>
      <c r="C17" s="72"/>
      <c r="D17" s="26"/>
      <c r="E17" s="26"/>
      <c r="F17" s="26"/>
      <c r="G17" s="26"/>
      <c r="H17" s="26"/>
      <c r="I17" s="27"/>
      <c r="J17" s="26"/>
      <c r="K17" s="56"/>
      <c r="O17" s="73"/>
      <c r="P17" s="73"/>
      <c r="Q17" s="31"/>
      <c r="R17" s="31"/>
      <c r="S17" s="31"/>
      <c r="T17" s="31"/>
      <c r="U17" s="31"/>
      <c r="V17" s="31"/>
      <c r="W17" s="31"/>
      <c r="X17" s="31"/>
      <c r="Y17" s="32"/>
    </row>
    <row r="18" spans="2:25" ht="15" customHeight="1" x14ac:dyDescent="0.3">
      <c r="B18" s="445" t="s">
        <v>84</v>
      </c>
      <c r="C18" s="446"/>
      <c r="D18" s="34">
        <f>SUM(D11:D16)</f>
        <v>39408.97</v>
      </c>
      <c r="E18" s="34">
        <f>SUM(E11:E16)</f>
        <v>36873</v>
      </c>
      <c r="F18" s="34">
        <f>SUM(F11:F16)</f>
        <v>71328.739999999991</v>
      </c>
      <c r="G18" s="34">
        <f>F18/E18*1000</f>
        <v>1934.4436308409945</v>
      </c>
      <c r="H18" s="34">
        <f>SUM(H11:H16)</f>
        <v>0</v>
      </c>
      <c r="I18" s="74">
        <f>SUM(I11:I16)</f>
        <v>49805</v>
      </c>
      <c r="J18" s="34">
        <f>SUM(J11:J16)</f>
        <v>0</v>
      </c>
      <c r="K18" s="75">
        <f>SUM(K11:K16)</f>
        <v>0</v>
      </c>
    </row>
    <row r="19" spans="2:25" s="40" customFormat="1" ht="15" hidden="1" customHeight="1" x14ac:dyDescent="0.3">
      <c r="B19" s="447" t="s">
        <v>61</v>
      </c>
      <c r="C19" s="448"/>
      <c r="D19" s="37">
        <f>[1]rek_NTB!$D$34</f>
        <v>0</v>
      </c>
      <c r="E19" s="37">
        <f>[1]rek_NTB!$E$34</f>
        <v>29948.87</v>
      </c>
      <c r="F19" s="37">
        <v>399888.81</v>
      </c>
      <c r="G19" s="37">
        <f>F19/E19*1000</f>
        <v>13352.383912982359</v>
      </c>
      <c r="H19" s="37">
        <v>0</v>
      </c>
      <c r="I19" s="38">
        <v>43105</v>
      </c>
      <c r="J19" s="37">
        <f>[1]rek_NTB!$J$34</f>
        <v>0</v>
      </c>
      <c r="K19" s="39">
        <f>[1]rek_NTB!$K$34</f>
        <v>0</v>
      </c>
    </row>
    <row r="20" spans="2:25" s="40" customFormat="1" ht="15" hidden="1" customHeight="1" thickBot="1" x14ac:dyDescent="0.35">
      <c r="B20" s="449" t="s">
        <v>62</v>
      </c>
      <c r="C20" s="450"/>
      <c r="D20" s="44">
        <v>0</v>
      </c>
      <c r="E20" s="44">
        <v>30182.92</v>
      </c>
      <c r="F20" s="44">
        <v>37624.14</v>
      </c>
      <c r="G20" s="44">
        <f>F20/E20*1000</f>
        <v>1246.5374456811999</v>
      </c>
      <c r="H20" s="44">
        <v>0</v>
      </c>
      <c r="I20" s="45">
        <v>44625</v>
      </c>
      <c r="J20" s="44">
        <v>0</v>
      </c>
      <c r="K20" s="46">
        <v>0</v>
      </c>
    </row>
    <row r="21" spans="2:25" x14ac:dyDescent="0.3">
      <c r="B21" s="30"/>
      <c r="C21" s="30"/>
    </row>
    <row r="22" spans="2:25" x14ac:dyDescent="0.3">
      <c r="B22" s="30"/>
      <c r="C22" s="30"/>
    </row>
    <row r="23" spans="2:25" x14ac:dyDescent="0.3">
      <c r="B23" s="29"/>
      <c r="C23" s="30"/>
    </row>
    <row r="24" spans="2:25" x14ac:dyDescent="0.3">
      <c r="B24" s="29"/>
      <c r="C24" s="30"/>
    </row>
    <row r="25" spans="2:25" x14ac:dyDescent="0.3">
      <c r="B25" s="29"/>
      <c r="C25" s="30"/>
    </row>
    <row r="28" spans="2:25" x14ac:dyDescent="0.3">
      <c r="H28" s="50" t="s">
        <v>63</v>
      </c>
    </row>
    <row r="29" spans="2:25" x14ac:dyDescent="0.3">
      <c r="H29" s="51"/>
    </row>
    <row r="34" spans="1:25" hidden="1" x14ac:dyDescent="0.3"/>
    <row r="35" spans="1:25" hidden="1" x14ac:dyDescent="0.3"/>
    <row r="36" spans="1:25" hidden="1" x14ac:dyDescent="0.3"/>
    <row r="37" spans="1:25" ht="15.6" hidden="1" x14ac:dyDescent="0.3">
      <c r="A37" s="2"/>
      <c r="B37" s="408" t="s">
        <v>85</v>
      </c>
      <c r="C37" s="409"/>
      <c r="D37" s="409"/>
      <c r="E37" s="409"/>
      <c r="F37" s="409"/>
      <c r="G37" s="409"/>
      <c r="H37" s="409"/>
      <c r="I37" s="409"/>
      <c r="J37" s="409"/>
      <c r="K37" s="409"/>
    </row>
    <row r="38" spans="1:25" ht="15.6" hidden="1" x14ac:dyDescent="0.3">
      <c r="A38" s="2"/>
      <c r="B38" s="410" t="s">
        <v>86</v>
      </c>
      <c r="C38" s="410"/>
      <c r="D38" s="410"/>
      <c r="E38" s="410"/>
      <c r="F38" s="410"/>
      <c r="G38" s="410"/>
      <c r="H38" s="410"/>
      <c r="I38" s="410"/>
      <c r="J38" s="410"/>
      <c r="K38" s="410"/>
    </row>
    <row r="39" spans="1:25" ht="15.6" hidden="1" x14ac:dyDescent="0.3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25" ht="15" hidden="1" thickBot="1" x14ac:dyDescent="0.35">
      <c r="A40" s="2"/>
      <c r="B40" s="6"/>
      <c r="C40" s="6"/>
      <c r="D40" s="7"/>
      <c r="E40" s="7"/>
      <c r="F40" s="7"/>
      <c r="G40" s="7"/>
      <c r="H40" s="7"/>
      <c r="I40" s="7"/>
      <c r="J40" s="7"/>
      <c r="K40" s="7"/>
    </row>
    <row r="41" spans="1:25" ht="27" hidden="1" customHeight="1" thickTop="1" x14ac:dyDescent="0.3">
      <c r="A41" s="2"/>
      <c r="B41" s="411" t="s">
        <v>1</v>
      </c>
      <c r="C41" s="413" t="s">
        <v>2</v>
      </c>
      <c r="D41" s="440" t="s">
        <v>3</v>
      </c>
      <c r="E41" s="441"/>
      <c r="F41" s="418" t="s">
        <v>4</v>
      </c>
      <c r="G41" s="418" t="s">
        <v>64</v>
      </c>
      <c r="H41" s="418" t="s">
        <v>65</v>
      </c>
      <c r="I41" s="442" t="s">
        <v>87</v>
      </c>
      <c r="J41" s="443"/>
      <c r="K41" s="420" t="s">
        <v>67</v>
      </c>
    </row>
    <row r="42" spans="1:25" s="8" customFormat="1" ht="25.5" hidden="1" customHeight="1" x14ac:dyDescent="0.3">
      <c r="B42" s="412"/>
      <c r="C42" s="414"/>
      <c r="D42" s="9" t="s">
        <v>68</v>
      </c>
      <c r="E42" s="9" t="s">
        <v>69</v>
      </c>
      <c r="F42" s="419"/>
      <c r="G42" s="419"/>
      <c r="H42" s="419"/>
      <c r="I42" s="10" t="s">
        <v>70</v>
      </c>
      <c r="J42" s="10" t="s">
        <v>71</v>
      </c>
      <c r="K42" s="42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5" hidden="1" x14ac:dyDescent="0.3">
      <c r="B43" s="12" t="s">
        <v>12</v>
      </c>
      <c r="C43" s="13" t="s">
        <v>13</v>
      </c>
      <c r="D43" s="14" t="s">
        <v>14</v>
      </c>
      <c r="E43" s="14" t="s">
        <v>15</v>
      </c>
      <c r="F43" s="14" t="s">
        <v>16</v>
      </c>
      <c r="G43" s="14" t="s">
        <v>17</v>
      </c>
      <c r="H43" s="14" t="s">
        <v>18</v>
      </c>
      <c r="I43" s="14" t="s">
        <v>19</v>
      </c>
      <c r="J43" s="14" t="s">
        <v>20</v>
      </c>
      <c r="K43" s="15" t="s">
        <v>21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5" ht="15" hidden="1" customHeight="1" x14ac:dyDescent="0.3">
      <c r="B44" s="52"/>
      <c r="C44" s="53"/>
      <c r="D44" s="54"/>
      <c r="E44" s="54"/>
      <c r="F44" s="54"/>
      <c r="G44" s="54"/>
      <c r="H44" s="54"/>
      <c r="I44" s="54"/>
      <c r="J44" s="54"/>
      <c r="K44" s="5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5" ht="15" hidden="1" customHeight="1" x14ac:dyDescent="0.3">
      <c r="B45" s="17" t="s">
        <v>72</v>
      </c>
      <c r="C45" s="18" t="s">
        <v>73</v>
      </c>
      <c r="D45" s="26"/>
      <c r="E45" s="26"/>
      <c r="F45" s="26"/>
      <c r="G45" s="26"/>
      <c r="H45" s="26"/>
      <c r="I45" s="26"/>
      <c r="J45" s="26"/>
      <c r="K45" s="56"/>
      <c r="O45" s="29"/>
      <c r="P45" s="30"/>
      <c r="Q45" s="31"/>
      <c r="R45" s="31"/>
      <c r="S45" s="31"/>
      <c r="T45" s="31"/>
      <c r="U45" s="31"/>
      <c r="V45" s="31"/>
      <c r="W45" s="31"/>
      <c r="X45" s="31"/>
      <c r="Y45" s="32"/>
    </row>
    <row r="46" spans="1:25" s="57" customFormat="1" ht="26.25" hidden="1" customHeight="1" x14ac:dyDescent="0.3">
      <c r="B46" s="58" t="s">
        <v>25</v>
      </c>
      <c r="C46" s="59" t="s">
        <v>74</v>
      </c>
      <c r="D46" s="60" t="e">
        <f>#REF!</f>
        <v>#REF!</v>
      </c>
      <c r="E46" s="60" t="e">
        <f>#REF!</f>
        <v>#REF!</v>
      </c>
      <c r="F46" s="60" t="e">
        <f>#REF!</f>
        <v>#REF!</v>
      </c>
      <c r="G46" s="60" t="e">
        <f>F46/E46*1000</f>
        <v>#REF!</v>
      </c>
      <c r="H46" s="61" t="s">
        <v>75</v>
      </c>
      <c r="I46" s="62">
        <f>'[2]Rek-Kom'!I47</f>
        <v>296</v>
      </c>
      <c r="J46" s="60">
        <f>'[2]Rek-Kom'!J47</f>
        <v>0</v>
      </c>
      <c r="K46" s="63">
        <f>'[2]Rek-Kom'!K47</f>
        <v>0</v>
      </c>
      <c r="O46" s="64"/>
      <c r="P46" s="64"/>
      <c r="Q46" s="65"/>
      <c r="R46" s="65"/>
      <c r="S46" s="65"/>
      <c r="T46" s="65"/>
      <c r="U46" s="65"/>
      <c r="V46" s="65"/>
      <c r="W46" s="65"/>
      <c r="X46" s="65"/>
      <c r="Y46" s="66"/>
    </row>
    <row r="47" spans="1:25" ht="15" hidden="1" customHeight="1" x14ac:dyDescent="0.3">
      <c r="B47" s="71"/>
      <c r="C47" s="72"/>
      <c r="D47" s="26"/>
      <c r="E47" s="26"/>
      <c r="F47" s="26"/>
      <c r="G47" s="26"/>
      <c r="H47" s="26"/>
      <c r="I47" s="27"/>
      <c r="J47" s="26"/>
      <c r="K47" s="56"/>
      <c r="O47" s="73"/>
      <c r="P47" s="73"/>
      <c r="Q47" s="31"/>
      <c r="R47" s="31"/>
      <c r="S47" s="31"/>
      <c r="T47" s="31"/>
      <c r="U47" s="31"/>
      <c r="V47" s="31"/>
      <c r="W47" s="31"/>
      <c r="X47" s="31"/>
      <c r="Y47" s="32"/>
    </row>
    <row r="48" spans="1:25" ht="15" hidden="1" customHeight="1" x14ac:dyDescent="0.3">
      <c r="B48" s="445" t="s">
        <v>84</v>
      </c>
      <c r="C48" s="446"/>
      <c r="D48" s="34" t="e">
        <f>SUM(D46:D46)</f>
        <v>#REF!</v>
      </c>
      <c r="E48" s="34" t="e">
        <f>SUM(E46:E46)</f>
        <v>#REF!</v>
      </c>
      <c r="F48" s="34" t="e">
        <f>SUM(F46:F46)</f>
        <v>#REF!</v>
      </c>
      <c r="G48" s="34" t="e">
        <f>F48/E48*1000</f>
        <v>#REF!</v>
      </c>
      <c r="H48" s="34">
        <f>SUM(H46:H46)</f>
        <v>0</v>
      </c>
      <c r="I48" s="74">
        <f>SUM(I46:I46)</f>
        <v>296</v>
      </c>
      <c r="J48" s="34">
        <f>SUM(J46:J46)</f>
        <v>0</v>
      </c>
      <c r="K48" s="75">
        <f>SUM(K46:K46)</f>
        <v>0</v>
      </c>
    </row>
  </sheetData>
  <mergeCells count="26">
    <mergeCell ref="I41:J41"/>
    <mergeCell ref="K41:K42"/>
    <mergeCell ref="B48:C48"/>
    <mergeCell ref="B41:B42"/>
    <mergeCell ref="C41:C42"/>
    <mergeCell ref="D41:E41"/>
    <mergeCell ref="F41:F42"/>
    <mergeCell ref="G41:G42"/>
    <mergeCell ref="H41:H42"/>
    <mergeCell ref="O16:P16"/>
    <mergeCell ref="B18:C18"/>
    <mergeCell ref="B19:C19"/>
    <mergeCell ref="B20:C20"/>
    <mergeCell ref="B37:K37"/>
    <mergeCell ref="B38:K38"/>
    <mergeCell ref="B1:K1"/>
    <mergeCell ref="B2:K2"/>
    <mergeCell ref="B6:B7"/>
    <mergeCell ref="C6:C7"/>
    <mergeCell ref="D6:E6"/>
    <mergeCell ref="F6:F7"/>
    <mergeCell ref="G6:G7"/>
    <mergeCell ref="H6:H7"/>
    <mergeCell ref="I6:J6"/>
    <mergeCell ref="K6:K7"/>
    <mergeCell ref="B3:K3"/>
  </mergeCells>
  <pageMargins left="0.35433070866141736" right="0.55118110236220474" top="0.86614173228346458" bottom="0.39370078740157483" header="0.19685039370078741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K264"/>
  <sheetViews>
    <sheetView tabSelected="1" view="pageBreakPreview" topLeftCell="A7" zoomScaleSheetLayoutView="100" workbookViewId="0">
      <selection activeCell="G20" sqref="G20"/>
    </sheetView>
  </sheetViews>
  <sheetFormatPr defaultRowHeight="14.4" x14ac:dyDescent="0.3"/>
  <cols>
    <col min="1" max="1" width="5.88671875" customWidth="1"/>
    <col min="2" max="2" width="3.88671875" customWidth="1"/>
    <col min="3" max="3" width="15.5546875" customWidth="1"/>
    <col min="4" max="5" width="10.33203125" style="113" customWidth="1"/>
    <col min="6" max="6" width="11.88671875" style="113" customWidth="1"/>
    <col min="7" max="7" width="11.44140625" style="113" customWidth="1"/>
    <col min="8" max="8" width="16.77734375" style="113" customWidth="1"/>
    <col min="9" max="9" width="10.109375" style="115" customWidth="1"/>
    <col min="10" max="10" width="10" customWidth="1"/>
    <col min="13" max="13" width="9.44140625" bestFit="1" customWidth="1"/>
    <col min="14" max="14" width="12.109375" customWidth="1"/>
  </cols>
  <sheetData>
    <row r="1" spans="2:11" ht="15.75" customHeight="1" x14ac:dyDescent="0.3">
      <c r="B1" s="408" t="s">
        <v>97</v>
      </c>
      <c r="C1" s="408"/>
      <c r="D1" s="408"/>
      <c r="E1" s="408"/>
      <c r="F1" s="408"/>
      <c r="G1" s="408"/>
      <c r="H1" s="408"/>
      <c r="I1" s="408"/>
      <c r="J1" s="408"/>
      <c r="K1" s="78"/>
    </row>
    <row r="2" spans="2:11" ht="15.75" customHeight="1" x14ac:dyDescent="0.3">
      <c r="B2" s="408" t="s">
        <v>166</v>
      </c>
      <c r="C2" s="408"/>
      <c r="D2" s="408"/>
      <c r="E2" s="408"/>
      <c r="F2" s="408"/>
      <c r="G2" s="408"/>
      <c r="H2" s="408"/>
      <c r="I2" s="408"/>
      <c r="J2" s="408"/>
    </row>
    <row r="3" spans="2:11" ht="15.6" customHeight="1" x14ac:dyDescent="0.3">
      <c r="B3" s="444" t="s">
        <v>164</v>
      </c>
      <c r="C3" s="444"/>
      <c r="D3" s="444"/>
      <c r="E3" s="444"/>
      <c r="F3" s="444"/>
      <c r="G3" s="444"/>
      <c r="H3" s="444"/>
      <c r="I3" s="444"/>
      <c r="J3" s="444"/>
    </row>
    <row r="4" spans="2:11" ht="15.6" x14ac:dyDescent="0.3">
      <c r="B4" s="5"/>
      <c r="C4" s="5"/>
      <c r="D4" s="79"/>
      <c r="E4" s="79"/>
      <c r="F4" s="79"/>
      <c r="G4" s="79"/>
      <c r="H4" s="79"/>
      <c r="I4" s="80"/>
      <c r="J4" s="5"/>
    </row>
    <row r="5" spans="2:11" ht="13.35" customHeight="1" x14ac:dyDescent="0.3">
      <c r="B5" s="451" t="s">
        <v>1</v>
      </c>
      <c r="C5" s="451" t="s">
        <v>2</v>
      </c>
      <c r="D5" s="457" t="s">
        <v>3</v>
      </c>
      <c r="E5" s="458"/>
      <c r="F5" s="459" t="s">
        <v>4</v>
      </c>
      <c r="G5" s="459" t="s">
        <v>88</v>
      </c>
      <c r="H5" s="459" t="s">
        <v>65</v>
      </c>
      <c r="I5" s="451" t="s">
        <v>5</v>
      </c>
      <c r="J5" s="451" t="s">
        <v>60</v>
      </c>
    </row>
    <row r="6" spans="2:11" ht="27" customHeight="1" x14ac:dyDescent="0.3">
      <c r="B6" s="452"/>
      <c r="C6" s="452"/>
      <c r="D6" s="77" t="s">
        <v>68</v>
      </c>
      <c r="E6" s="77" t="s">
        <v>69</v>
      </c>
      <c r="F6" s="460"/>
      <c r="G6" s="460"/>
      <c r="H6" s="460"/>
      <c r="I6" s="452"/>
      <c r="J6" s="452"/>
    </row>
    <row r="7" spans="2:11" ht="13.35" customHeight="1" x14ac:dyDescent="0.3">
      <c r="B7" s="118" t="s">
        <v>92</v>
      </c>
      <c r="C7" s="119" t="s">
        <v>171</v>
      </c>
      <c r="D7" s="120"/>
      <c r="E7" s="120"/>
      <c r="F7" s="120"/>
      <c r="G7" s="120"/>
      <c r="H7" s="120"/>
      <c r="I7" s="121"/>
      <c r="J7" s="122"/>
    </row>
    <row r="8" spans="2:11" ht="13.35" customHeight="1" x14ac:dyDescent="0.3">
      <c r="B8" s="172" t="s">
        <v>53</v>
      </c>
      <c r="C8" s="173" t="s">
        <v>99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5"/>
    </row>
    <row r="9" spans="2:11" ht="13.35" customHeight="1" x14ac:dyDescent="0.3">
      <c r="B9" s="176" t="s">
        <v>55</v>
      </c>
      <c r="C9" s="177" t="s">
        <v>100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80"/>
    </row>
    <row r="10" spans="2:11" ht="13.35" customHeight="1" x14ac:dyDescent="0.3">
      <c r="B10" s="176" t="s">
        <v>57</v>
      </c>
      <c r="C10" s="177" t="s">
        <v>101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80"/>
    </row>
    <row r="11" spans="2:11" ht="13.35" customHeight="1" x14ac:dyDescent="0.3">
      <c r="B11" s="176" t="s">
        <v>102</v>
      </c>
      <c r="C11" s="177" t="s">
        <v>103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81">
        <v>0</v>
      </c>
      <c r="J11" s="180"/>
    </row>
    <row r="12" spans="2:11" ht="13.35" customHeight="1" x14ac:dyDescent="0.3">
      <c r="B12" s="176" t="s">
        <v>104</v>
      </c>
      <c r="C12" s="177" t="s">
        <v>105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81">
        <v>0</v>
      </c>
      <c r="J12" s="180"/>
    </row>
    <row r="13" spans="2:11" ht="13.35" customHeight="1" x14ac:dyDescent="0.3">
      <c r="B13" s="176" t="s">
        <v>106</v>
      </c>
      <c r="C13" s="177" t="s">
        <v>107</v>
      </c>
      <c r="D13" s="178">
        <v>15</v>
      </c>
      <c r="E13" s="178">
        <v>15</v>
      </c>
      <c r="F13" s="178">
        <v>36.22</v>
      </c>
      <c r="G13" s="178">
        <f>F13/E13*1000</f>
        <v>2414.6666666666665</v>
      </c>
      <c r="H13" s="214" t="s">
        <v>154</v>
      </c>
      <c r="I13" s="181">
        <v>47</v>
      </c>
      <c r="J13" s="180"/>
    </row>
    <row r="14" spans="2:11" ht="13.35" customHeight="1" x14ac:dyDescent="0.3">
      <c r="B14" s="176" t="s">
        <v>108</v>
      </c>
      <c r="C14" s="177" t="s">
        <v>109</v>
      </c>
      <c r="D14" s="178">
        <v>0</v>
      </c>
      <c r="E14" s="178">
        <v>0</v>
      </c>
      <c r="F14" s="178">
        <v>0</v>
      </c>
      <c r="G14" s="178">
        <v>0</v>
      </c>
      <c r="H14" s="214">
        <v>0</v>
      </c>
      <c r="I14" s="181">
        <v>0</v>
      </c>
      <c r="J14" s="180"/>
    </row>
    <row r="15" spans="2:11" ht="13.35" customHeight="1" x14ac:dyDescent="0.3">
      <c r="B15" s="176" t="s">
        <v>110</v>
      </c>
      <c r="C15" s="177" t="s">
        <v>111</v>
      </c>
      <c r="D15" s="178">
        <f>2694.23+2486.61</f>
        <v>5180.84</v>
      </c>
      <c r="E15" s="178">
        <f>2428.01+473.21</f>
        <v>2901.2200000000003</v>
      </c>
      <c r="F15" s="178">
        <f>10329.52+1172.84</f>
        <v>11502.36</v>
      </c>
      <c r="G15" s="178">
        <f>F15/E15*1000</f>
        <v>3964.6631417127965</v>
      </c>
      <c r="H15" s="214" t="s">
        <v>167</v>
      </c>
      <c r="I15" s="179">
        <f>1299+1189</f>
        <v>2488</v>
      </c>
      <c r="J15" s="180" t="s">
        <v>168</v>
      </c>
    </row>
    <row r="16" spans="2:11" ht="13.35" customHeight="1" x14ac:dyDescent="0.3">
      <c r="B16" s="176" t="s">
        <v>112</v>
      </c>
      <c r="C16" s="177" t="s">
        <v>113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81">
        <v>0</v>
      </c>
      <c r="J16" s="180"/>
    </row>
    <row r="17" spans="2:10" ht="13.35" customHeight="1" x14ac:dyDescent="0.3">
      <c r="B17" s="182" t="s">
        <v>21</v>
      </c>
      <c r="C17" s="183" t="s">
        <v>114</v>
      </c>
      <c r="D17" s="184">
        <v>0</v>
      </c>
      <c r="E17" s="184">
        <v>0</v>
      </c>
      <c r="F17" s="184">
        <v>0</v>
      </c>
      <c r="G17" s="184">
        <f>SUM(D17:F17)</f>
        <v>0</v>
      </c>
      <c r="H17" s="184">
        <v>0</v>
      </c>
      <c r="I17" s="185">
        <v>0</v>
      </c>
      <c r="J17" s="186"/>
    </row>
    <row r="18" spans="2:10" ht="13.35" customHeight="1" x14ac:dyDescent="0.3">
      <c r="B18" s="215"/>
      <c r="C18" s="216" t="s">
        <v>9</v>
      </c>
      <c r="D18" s="217">
        <f>SUM(D8:D17)</f>
        <v>5195.84</v>
      </c>
      <c r="E18" s="217">
        <f>SUM(E8:E17)</f>
        <v>2916.2200000000003</v>
      </c>
      <c r="F18" s="217">
        <f>SUM(F8:F17)</f>
        <v>11538.58</v>
      </c>
      <c r="G18" s="217">
        <f>F18/E18*1000</f>
        <v>3956.6905103181512</v>
      </c>
      <c r="H18" s="217">
        <f>SUM(H8:H17)</f>
        <v>0</v>
      </c>
      <c r="I18" s="218">
        <f>SUM(I8:I17)</f>
        <v>2535</v>
      </c>
      <c r="J18" s="219"/>
    </row>
    <row r="19" spans="2:10" ht="13.35" customHeight="1" x14ac:dyDescent="0.3">
      <c r="D19" s="211"/>
      <c r="E19" s="211"/>
      <c r="F19" s="211"/>
      <c r="G19" s="211"/>
      <c r="H19" s="211"/>
      <c r="I19" s="114"/>
    </row>
    <row r="20" spans="2:10" ht="13.35" customHeight="1" x14ac:dyDescent="0.3">
      <c r="D20" s="376"/>
      <c r="E20" s="164"/>
      <c r="F20" s="377"/>
      <c r="G20" s="376"/>
      <c r="H20" s="378"/>
      <c r="I20" s="114"/>
    </row>
    <row r="21" spans="2:10" ht="13.35" customHeight="1" x14ac:dyDescent="0.3">
      <c r="D21" s="211"/>
      <c r="E21" s="211"/>
      <c r="F21" s="211"/>
      <c r="G21" s="211"/>
      <c r="H21" s="211"/>
      <c r="I21" s="114"/>
    </row>
    <row r="22" spans="2:10" ht="13.35" customHeight="1" x14ac:dyDescent="0.3">
      <c r="B22" s="451" t="s">
        <v>1</v>
      </c>
      <c r="C22" s="451" t="s">
        <v>2</v>
      </c>
      <c r="D22" s="453" t="s">
        <v>3</v>
      </c>
      <c r="E22" s="454"/>
      <c r="F22" s="455" t="s">
        <v>4</v>
      </c>
      <c r="G22" s="455" t="s">
        <v>88</v>
      </c>
      <c r="H22" s="455" t="s">
        <v>65</v>
      </c>
      <c r="I22" s="451" t="s">
        <v>5</v>
      </c>
      <c r="J22" s="451" t="s">
        <v>60</v>
      </c>
    </row>
    <row r="23" spans="2:10" ht="27" customHeight="1" x14ac:dyDescent="0.3">
      <c r="B23" s="452"/>
      <c r="C23" s="452"/>
      <c r="D23" s="220" t="s">
        <v>68</v>
      </c>
      <c r="E23" s="220" t="s">
        <v>69</v>
      </c>
      <c r="F23" s="456"/>
      <c r="G23" s="456"/>
      <c r="H23" s="456"/>
      <c r="I23" s="452"/>
      <c r="J23" s="452"/>
    </row>
    <row r="24" spans="2:10" ht="13.35" customHeight="1" x14ac:dyDescent="0.3">
      <c r="B24" s="101" t="s">
        <v>94</v>
      </c>
      <c r="C24" s="102" t="s">
        <v>146</v>
      </c>
      <c r="D24" s="155"/>
      <c r="E24" s="155"/>
      <c r="F24" s="155"/>
      <c r="G24" s="155"/>
      <c r="H24" s="155"/>
      <c r="I24" s="156"/>
      <c r="J24" s="157"/>
    </row>
    <row r="25" spans="2:10" ht="13.35" customHeight="1" x14ac:dyDescent="0.3">
      <c r="B25" s="130" t="s">
        <v>53</v>
      </c>
      <c r="C25" s="131" t="s">
        <v>99</v>
      </c>
      <c r="D25" s="132">
        <v>0</v>
      </c>
      <c r="E25" s="132">
        <v>0</v>
      </c>
      <c r="F25" s="132">
        <v>0</v>
      </c>
      <c r="G25" s="132">
        <v>0</v>
      </c>
      <c r="H25" s="221" t="s">
        <v>91</v>
      </c>
      <c r="I25" s="174">
        <v>0</v>
      </c>
      <c r="J25" s="135"/>
    </row>
    <row r="26" spans="2:10" ht="13.35" customHeight="1" x14ac:dyDescent="0.3">
      <c r="B26" s="136" t="s">
        <v>55</v>
      </c>
      <c r="C26" s="25" t="s">
        <v>100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9">
        <v>0</v>
      </c>
      <c r="J26" s="138"/>
    </row>
    <row r="27" spans="2:10" ht="13.35" customHeight="1" x14ac:dyDescent="0.3">
      <c r="B27" s="136" t="s">
        <v>57</v>
      </c>
      <c r="C27" s="25" t="s">
        <v>101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7">
        <v>0</v>
      </c>
      <c r="J27" s="138"/>
    </row>
    <row r="28" spans="2:10" ht="13.35" customHeight="1" x14ac:dyDescent="0.3">
      <c r="B28" s="136" t="s">
        <v>102</v>
      </c>
      <c r="C28" s="25" t="s">
        <v>103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7">
        <v>0</v>
      </c>
      <c r="J28" s="138"/>
    </row>
    <row r="29" spans="2:10" ht="13.35" customHeight="1" x14ac:dyDescent="0.3">
      <c r="B29" s="136" t="s">
        <v>104</v>
      </c>
      <c r="C29" s="25" t="s">
        <v>105</v>
      </c>
      <c r="D29" s="267">
        <v>0</v>
      </c>
      <c r="E29" s="133">
        <v>0</v>
      </c>
      <c r="F29" s="133">
        <v>0</v>
      </c>
      <c r="G29" s="133">
        <v>0</v>
      </c>
      <c r="H29" s="133">
        <v>0</v>
      </c>
      <c r="I29" s="268">
        <v>0</v>
      </c>
      <c r="J29" s="138"/>
    </row>
    <row r="30" spans="2:10" ht="13.35" customHeight="1" x14ac:dyDescent="0.3">
      <c r="B30" s="136" t="s">
        <v>106</v>
      </c>
      <c r="C30" s="25" t="s">
        <v>107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9">
        <v>0</v>
      </c>
      <c r="J30" s="138"/>
    </row>
    <row r="31" spans="2:10" ht="14.25" customHeight="1" x14ac:dyDescent="0.3">
      <c r="B31" s="136" t="s">
        <v>108</v>
      </c>
      <c r="C31" s="25" t="s">
        <v>109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9">
        <v>0</v>
      </c>
      <c r="J31" s="138"/>
    </row>
    <row r="32" spans="2:10" x14ac:dyDescent="0.3">
      <c r="B32" s="136" t="s">
        <v>110</v>
      </c>
      <c r="C32" s="25" t="s">
        <v>111</v>
      </c>
      <c r="D32" s="133">
        <v>0</v>
      </c>
      <c r="E32" s="133">
        <v>0</v>
      </c>
      <c r="F32" s="133">
        <v>0</v>
      </c>
      <c r="G32" s="133">
        <f t="shared" ref="G32" si="0">SUM(D32:F32)</f>
        <v>0</v>
      </c>
      <c r="H32" s="133">
        <v>0</v>
      </c>
      <c r="I32" s="139">
        <v>0</v>
      </c>
      <c r="J32" s="138"/>
    </row>
    <row r="33" spans="2:10" ht="13.35" customHeight="1" x14ac:dyDescent="0.3">
      <c r="B33" s="136" t="s">
        <v>112</v>
      </c>
      <c r="C33" s="25" t="s">
        <v>113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9">
        <v>0</v>
      </c>
      <c r="J33" s="138"/>
    </row>
    <row r="34" spans="2:10" ht="13.35" customHeight="1" x14ac:dyDescent="0.3">
      <c r="B34" s="140" t="s">
        <v>21</v>
      </c>
      <c r="C34" s="141" t="s">
        <v>114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3">
        <v>0</v>
      </c>
      <c r="J34" s="144"/>
    </row>
    <row r="35" spans="2:10" ht="13.35" customHeight="1" x14ac:dyDescent="0.3">
      <c r="B35" s="90"/>
      <c r="C35" s="91" t="s">
        <v>9</v>
      </c>
      <c r="D35" s="146">
        <f>SUM(D25:D34)</f>
        <v>0</v>
      </c>
      <c r="E35" s="146">
        <f>SUM(E25:E34)</f>
        <v>0</v>
      </c>
      <c r="F35" s="146">
        <f>SUM(F25:F34)</f>
        <v>0</v>
      </c>
      <c r="G35" s="146">
        <v>0</v>
      </c>
      <c r="H35" s="146">
        <f>SUM(H25:H34)</f>
        <v>0</v>
      </c>
      <c r="I35" s="147">
        <f>SUM(I25:I34)</f>
        <v>0</v>
      </c>
      <c r="J35" s="148"/>
    </row>
    <row r="36" spans="2:10" ht="13.35" customHeight="1" x14ac:dyDescent="0.3">
      <c r="B36" s="29"/>
      <c r="C36" s="11"/>
      <c r="D36" s="160"/>
      <c r="E36" s="160"/>
      <c r="F36" s="160"/>
      <c r="G36" s="160"/>
      <c r="H36" s="160"/>
      <c r="I36" s="161"/>
      <c r="J36" s="125"/>
    </row>
    <row r="37" spans="2:10" ht="13.35" customHeight="1" x14ac:dyDescent="0.3">
      <c r="B37" s="29"/>
      <c r="C37" s="11"/>
      <c r="D37" s="160"/>
      <c r="E37" s="160"/>
      <c r="F37" s="160"/>
      <c r="G37" s="160"/>
      <c r="H37" s="160"/>
      <c r="I37" s="161"/>
      <c r="J37" s="125"/>
    </row>
    <row r="38" spans="2:10" ht="13.35" customHeight="1" x14ac:dyDescent="0.3">
      <c r="D38" s="211"/>
      <c r="E38" s="211"/>
      <c r="F38" s="211"/>
      <c r="G38" s="211"/>
      <c r="H38" s="211"/>
      <c r="I38" s="114"/>
    </row>
    <row r="39" spans="2:10" ht="13.35" customHeight="1" x14ac:dyDescent="0.3">
      <c r="B39" s="451" t="s">
        <v>1</v>
      </c>
      <c r="C39" s="451" t="s">
        <v>2</v>
      </c>
      <c r="D39" s="453" t="s">
        <v>3</v>
      </c>
      <c r="E39" s="454"/>
      <c r="F39" s="455" t="s">
        <v>4</v>
      </c>
      <c r="G39" s="455" t="s">
        <v>88</v>
      </c>
      <c r="H39" s="455" t="s">
        <v>65</v>
      </c>
      <c r="I39" s="451" t="s">
        <v>5</v>
      </c>
      <c r="J39" s="451" t="s">
        <v>60</v>
      </c>
    </row>
    <row r="40" spans="2:10" ht="27" customHeight="1" x14ac:dyDescent="0.3">
      <c r="B40" s="452"/>
      <c r="C40" s="452"/>
      <c r="D40" s="220" t="s">
        <v>68</v>
      </c>
      <c r="E40" s="220" t="s">
        <v>69</v>
      </c>
      <c r="F40" s="456"/>
      <c r="G40" s="456"/>
      <c r="H40" s="456"/>
      <c r="I40" s="452"/>
      <c r="J40" s="452"/>
    </row>
    <row r="41" spans="2:10" ht="13.35" customHeight="1" x14ac:dyDescent="0.3">
      <c r="B41" s="101" t="s">
        <v>147</v>
      </c>
      <c r="C41" s="102" t="s">
        <v>148</v>
      </c>
      <c r="D41" s="155"/>
      <c r="E41" s="155"/>
      <c r="F41" s="155"/>
      <c r="G41" s="155"/>
      <c r="H41" s="155"/>
      <c r="I41" s="156"/>
      <c r="J41" s="157"/>
    </row>
    <row r="42" spans="2:10" ht="13.35" customHeight="1" x14ac:dyDescent="0.3">
      <c r="B42" s="130" t="s">
        <v>53</v>
      </c>
      <c r="C42" s="131" t="s">
        <v>99</v>
      </c>
      <c r="D42" s="132">
        <v>0</v>
      </c>
      <c r="E42" s="132">
        <v>0</v>
      </c>
      <c r="F42" s="132">
        <v>0</v>
      </c>
      <c r="G42" s="132">
        <v>0</v>
      </c>
      <c r="H42" s="135" t="s">
        <v>93</v>
      </c>
      <c r="I42" s="132">
        <v>0</v>
      </c>
      <c r="J42" s="135"/>
    </row>
    <row r="43" spans="2:10" ht="13.35" customHeight="1" x14ac:dyDescent="0.3">
      <c r="B43" s="136" t="s">
        <v>55</v>
      </c>
      <c r="C43" s="25" t="s">
        <v>100</v>
      </c>
      <c r="D43" s="178">
        <v>151.88999999999999</v>
      </c>
      <c r="E43" s="178">
        <v>149.63999999999999</v>
      </c>
      <c r="F43" s="133">
        <v>116.07</v>
      </c>
      <c r="G43" s="133">
        <f t="shared" ref="G43:G52" si="1">F43/E43*1000</f>
        <v>775.6615878107458</v>
      </c>
      <c r="H43" s="133">
        <v>0</v>
      </c>
      <c r="I43" s="137">
        <v>501</v>
      </c>
      <c r="J43" s="138"/>
    </row>
    <row r="44" spans="2:10" ht="13.35" customHeight="1" x14ac:dyDescent="0.3">
      <c r="B44" s="136" t="s">
        <v>57</v>
      </c>
      <c r="C44" s="25" t="s">
        <v>101</v>
      </c>
      <c r="D44" s="178">
        <v>475.56</v>
      </c>
      <c r="E44" s="178">
        <v>475.56</v>
      </c>
      <c r="F44" s="133">
        <v>715.14</v>
      </c>
      <c r="G44" s="133">
        <f t="shared" si="1"/>
        <v>1503.7850113550339</v>
      </c>
      <c r="H44" s="133">
        <v>0</v>
      </c>
      <c r="I44" s="137">
        <v>1095</v>
      </c>
      <c r="J44" s="138"/>
    </row>
    <row r="45" spans="2:10" ht="13.35" customHeight="1" x14ac:dyDescent="0.3">
      <c r="B45" s="136" t="s">
        <v>102</v>
      </c>
      <c r="C45" s="25" t="s">
        <v>103</v>
      </c>
      <c r="D45" s="178">
        <v>425.5</v>
      </c>
      <c r="E45" s="178">
        <v>415</v>
      </c>
      <c r="F45" s="178">
        <v>418.46</v>
      </c>
      <c r="G45" s="133">
        <f t="shared" si="1"/>
        <v>1008.3373493975903</v>
      </c>
      <c r="H45" s="133">
        <v>0</v>
      </c>
      <c r="I45" s="139">
        <v>435</v>
      </c>
      <c r="J45" s="138"/>
    </row>
    <row r="46" spans="2:10" ht="13.35" customHeight="1" x14ac:dyDescent="0.3">
      <c r="B46" s="251" t="s">
        <v>104</v>
      </c>
      <c r="C46" s="252" t="s">
        <v>105</v>
      </c>
      <c r="D46" s="259">
        <v>8978.6</v>
      </c>
      <c r="E46" s="259">
        <v>8978.6</v>
      </c>
      <c r="F46" s="259">
        <v>12930.08</v>
      </c>
      <c r="G46" s="253">
        <f t="shared" si="1"/>
        <v>1440.0997928407546</v>
      </c>
      <c r="H46" s="253">
        <v>0</v>
      </c>
      <c r="I46" s="254">
        <v>17034</v>
      </c>
      <c r="J46" s="255"/>
    </row>
    <row r="47" spans="2:10" ht="13.35" customHeight="1" x14ac:dyDescent="0.3">
      <c r="B47" s="136" t="s">
        <v>106</v>
      </c>
      <c r="C47" s="25" t="s">
        <v>107</v>
      </c>
      <c r="D47" s="178">
        <v>62.65</v>
      </c>
      <c r="E47" s="178">
        <v>62.65</v>
      </c>
      <c r="F47" s="178">
        <v>33.32</v>
      </c>
      <c r="G47" s="133">
        <f t="shared" si="1"/>
        <v>531.84357541899442</v>
      </c>
      <c r="H47" s="133">
        <v>0</v>
      </c>
      <c r="I47" s="139">
        <v>101</v>
      </c>
      <c r="J47" s="138"/>
    </row>
    <row r="48" spans="2:10" ht="13.35" customHeight="1" x14ac:dyDescent="0.3">
      <c r="B48" s="136" t="s">
        <v>108</v>
      </c>
      <c r="C48" s="25" t="s">
        <v>109</v>
      </c>
      <c r="D48" s="178">
        <v>117.75</v>
      </c>
      <c r="E48" s="178">
        <v>95.15</v>
      </c>
      <c r="F48" s="178">
        <v>65.84</v>
      </c>
      <c r="G48" s="133">
        <f t="shared" si="1"/>
        <v>691.96006305832896</v>
      </c>
      <c r="H48" s="133">
        <v>0</v>
      </c>
      <c r="I48" s="139">
        <v>274</v>
      </c>
      <c r="J48" s="138"/>
    </row>
    <row r="49" spans="2:10" ht="13.35" customHeight="1" x14ac:dyDescent="0.3">
      <c r="B49" s="136" t="s">
        <v>110</v>
      </c>
      <c r="C49" s="25" t="s">
        <v>111</v>
      </c>
      <c r="D49" s="178">
        <v>310</v>
      </c>
      <c r="E49" s="178">
        <v>310</v>
      </c>
      <c r="F49" s="178">
        <v>364.11</v>
      </c>
      <c r="G49" s="133">
        <f t="shared" si="1"/>
        <v>1174.5483870967744</v>
      </c>
      <c r="H49" s="133">
        <v>0</v>
      </c>
      <c r="I49" s="139">
        <v>429</v>
      </c>
      <c r="J49" s="138"/>
    </row>
    <row r="50" spans="2:10" ht="13.35" customHeight="1" x14ac:dyDescent="0.3">
      <c r="B50" s="136" t="s">
        <v>112</v>
      </c>
      <c r="C50" s="25" t="s">
        <v>113</v>
      </c>
      <c r="D50" s="133">
        <v>78</v>
      </c>
      <c r="E50" s="133">
        <v>60</v>
      </c>
      <c r="F50" s="133">
        <v>41.5</v>
      </c>
      <c r="G50" s="133">
        <f t="shared" si="1"/>
        <v>691.66666666666663</v>
      </c>
      <c r="H50" s="133">
        <v>0</v>
      </c>
      <c r="I50" s="139">
        <v>78</v>
      </c>
      <c r="J50" s="138"/>
    </row>
    <row r="51" spans="2:10" ht="13.35" customHeight="1" x14ac:dyDescent="0.3">
      <c r="B51" s="140" t="s">
        <v>21</v>
      </c>
      <c r="C51" s="141" t="s">
        <v>114</v>
      </c>
      <c r="D51" s="142">
        <v>7.5</v>
      </c>
      <c r="E51" s="142">
        <v>7</v>
      </c>
      <c r="F51" s="142">
        <v>2.0499999999999998</v>
      </c>
      <c r="G51" s="133">
        <f t="shared" si="1"/>
        <v>292.85714285714283</v>
      </c>
      <c r="H51" s="142">
        <v>0</v>
      </c>
      <c r="I51" s="143">
        <v>23</v>
      </c>
      <c r="J51" s="144"/>
    </row>
    <row r="52" spans="2:10" ht="13.35" customHeight="1" x14ac:dyDescent="0.3">
      <c r="B52" s="90"/>
      <c r="C52" s="91" t="s">
        <v>9</v>
      </c>
      <c r="D52" s="146">
        <f>SUM(D42:D51)</f>
        <v>10607.45</v>
      </c>
      <c r="E52" s="146">
        <f>SUM(E42:E51)</f>
        <v>10553.6</v>
      </c>
      <c r="F52" s="146">
        <f>SUM(F42:F51)</f>
        <v>14686.57</v>
      </c>
      <c r="G52" s="146">
        <f t="shared" si="1"/>
        <v>1391.6170785324437</v>
      </c>
      <c r="H52" s="146">
        <f>SUM(H42:H51)</f>
        <v>0</v>
      </c>
      <c r="I52" s="147">
        <f>SUM(I42:I51)</f>
        <v>19970</v>
      </c>
      <c r="J52" s="148"/>
    </row>
    <row r="53" spans="2:10" ht="13.35" customHeight="1" x14ac:dyDescent="0.3">
      <c r="D53" s="211"/>
      <c r="E53" s="211"/>
      <c r="F53" s="211"/>
      <c r="G53" s="211"/>
      <c r="H53" s="211"/>
      <c r="I53" s="114"/>
    </row>
    <row r="54" spans="2:10" ht="13.35" customHeight="1" x14ac:dyDescent="0.3">
      <c r="D54" s="211"/>
      <c r="E54" s="211"/>
      <c r="F54" s="211"/>
      <c r="G54" s="211"/>
      <c r="H54" s="211"/>
      <c r="I54" s="114"/>
    </row>
    <row r="55" spans="2:10" ht="13.35" customHeight="1" x14ac:dyDescent="0.3">
      <c r="D55" s="211"/>
      <c r="E55" s="211"/>
      <c r="F55" s="211"/>
      <c r="G55" s="211"/>
      <c r="H55" s="211"/>
      <c r="I55" s="114"/>
    </row>
    <row r="56" spans="2:10" ht="13.35" customHeight="1" x14ac:dyDescent="0.3">
      <c r="D56" s="211"/>
      <c r="E56" s="211"/>
      <c r="F56" s="211"/>
      <c r="G56" s="211"/>
      <c r="H56" s="211"/>
      <c r="I56" s="114"/>
    </row>
    <row r="57" spans="2:10" ht="13.35" customHeight="1" x14ac:dyDescent="0.3">
      <c r="D57" s="211"/>
      <c r="E57" s="211"/>
      <c r="F57" s="211"/>
      <c r="G57" s="211"/>
      <c r="H57" s="211"/>
      <c r="I57" s="114"/>
    </row>
    <row r="58" spans="2:10" ht="13.35" customHeight="1" x14ac:dyDescent="0.3">
      <c r="D58" s="211"/>
      <c r="E58" s="211"/>
      <c r="F58" s="211"/>
      <c r="G58" s="211"/>
      <c r="H58" s="211"/>
      <c r="I58" s="114"/>
    </row>
    <row r="59" spans="2:10" ht="13.35" customHeight="1" x14ac:dyDescent="0.3">
      <c r="B59" s="451" t="s">
        <v>1</v>
      </c>
      <c r="C59" s="451" t="s">
        <v>2</v>
      </c>
      <c r="D59" s="453" t="s">
        <v>3</v>
      </c>
      <c r="E59" s="454"/>
      <c r="F59" s="455" t="s">
        <v>4</v>
      </c>
      <c r="G59" s="455" t="s">
        <v>88</v>
      </c>
      <c r="H59" s="455" t="s">
        <v>65</v>
      </c>
      <c r="I59" s="451" t="s">
        <v>5</v>
      </c>
      <c r="J59" s="451" t="s">
        <v>60</v>
      </c>
    </row>
    <row r="60" spans="2:10" ht="27" customHeight="1" x14ac:dyDescent="0.3">
      <c r="B60" s="452"/>
      <c r="C60" s="452"/>
      <c r="D60" s="220" t="s">
        <v>68</v>
      </c>
      <c r="E60" s="220" t="s">
        <v>69</v>
      </c>
      <c r="F60" s="456"/>
      <c r="G60" s="456"/>
      <c r="H60" s="456"/>
      <c r="I60" s="452"/>
      <c r="J60" s="452"/>
    </row>
    <row r="61" spans="2:10" ht="13.35" customHeight="1" x14ac:dyDescent="0.3">
      <c r="B61" s="101" t="s">
        <v>95</v>
      </c>
      <c r="C61" s="102" t="s">
        <v>149</v>
      </c>
      <c r="D61" s="155"/>
      <c r="E61" s="155"/>
      <c r="F61" s="155"/>
      <c r="G61" s="155"/>
      <c r="H61" s="155"/>
      <c r="I61" s="156"/>
      <c r="J61" s="157"/>
    </row>
    <row r="62" spans="2:10" x14ac:dyDescent="0.3">
      <c r="B62" s="130" t="s">
        <v>53</v>
      </c>
      <c r="C62" s="131" t="s">
        <v>99</v>
      </c>
      <c r="D62" s="132">
        <v>0</v>
      </c>
      <c r="E62" s="132">
        <v>0</v>
      </c>
      <c r="F62" s="132">
        <v>0</v>
      </c>
      <c r="G62" s="132">
        <v>0</v>
      </c>
      <c r="H62" s="135" t="s">
        <v>81</v>
      </c>
      <c r="I62" s="132">
        <v>0</v>
      </c>
      <c r="J62" s="135"/>
    </row>
    <row r="63" spans="2:10" ht="13.35" customHeight="1" x14ac:dyDescent="0.3">
      <c r="B63" s="136" t="s">
        <v>55</v>
      </c>
      <c r="C63" s="25" t="s">
        <v>100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9">
        <v>0</v>
      </c>
      <c r="J63" s="138"/>
    </row>
    <row r="64" spans="2:10" ht="13.35" customHeight="1" x14ac:dyDescent="0.3">
      <c r="B64" s="136" t="s">
        <v>57</v>
      </c>
      <c r="C64" s="25" t="s">
        <v>101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7">
        <v>0</v>
      </c>
      <c r="J64" s="138"/>
    </row>
    <row r="65" spans="2:10" ht="13.35" customHeight="1" x14ac:dyDescent="0.3">
      <c r="B65" s="136" t="s">
        <v>102</v>
      </c>
      <c r="C65" s="25" t="s">
        <v>103</v>
      </c>
      <c r="D65" s="133">
        <v>10511.5</v>
      </c>
      <c r="E65" s="133">
        <v>10309</v>
      </c>
      <c r="F65" s="133">
        <v>21721.46</v>
      </c>
      <c r="G65" s="133">
        <f>F65/E65*1000</f>
        <v>2107.0385100397712</v>
      </c>
      <c r="H65" s="133">
        <v>0</v>
      </c>
      <c r="I65" s="159">
        <v>11375</v>
      </c>
      <c r="J65" s="138"/>
    </row>
    <row r="66" spans="2:10" ht="13.35" customHeight="1" x14ac:dyDescent="0.3">
      <c r="B66" s="136" t="s">
        <v>104</v>
      </c>
      <c r="C66" s="25" t="s">
        <v>105</v>
      </c>
      <c r="D66" s="133">
        <v>13062.68</v>
      </c>
      <c r="E66" s="133">
        <v>13062.68</v>
      </c>
      <c r="F66" s="133">
        <v>23348.23</v>
      </c>
      <c r="G66" s="133">
        <f>F66/E66*1000</f>
        <v>1787.399676023603</v>
      </c>
      <c r="H66" s="133">
        <v>0</v>
      </c>
      <c r="I66" s="159">
        <v>15855</v>
      </c>
      <c r="J66" s="138"/>
    </row>
    <row r="67" spans="2:10" ht="13.35" customHeight="1" x14ac:dyDescent="0.3">
      <c r="B67" s="136" t="s">
        <v>106</v>
      </c>
      <c r="C67" s="25" t="s">
        <v>107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9">
        <v>0</v>
      </c>
      <c r="J67" s="138"/>
    </row>
    <row r="68" spans="2:10" ht="13.35" customHeight="1" x14ac:dyDescent="0.3">
      <c r="B68" s="136" t="s">
        <v>108</v>
      </c>
      <c r="C68" s="25" t="s">
        <v>109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7">
        <v>0</v>
      </c>
      <c r="J68" s="138"/>
    </row>
    <row r="69" spans="2:10" ht="13.35" customHeight="1" x14ac:dyDescent="0.3">
      <c r="B69" s="136" t="s">
        <v>110</v>
      </c>
      <c r="C69" s="25" t="s">
        <v>111</v>
      </c>
      <c r="D69" s="133">
        <v>25</v>
      </c>
      <c r="E69" s="133">
        <v>25</v>
      </c>
      <c r="F69" s="133">
        <v>30</v>
      </c>
      <c r="G69" s="133">
        <f>F69/E69*1000</f>
        <v>1200</v>
      </c>
      <c r="H69" s="133">
        <v>0</v>
      </c>
      <c r="I69" s="137">
        <v>48</v>
      </c>
      <c r="J69" s="138"/>
    </row>
    <row r="70" spans="2:10" ht="13.35" customHeight="1" x14ac:dyDescent="0.3">
      <c r="B70" s="136" t="s">
        <v>112</v>
      </c>
      <c r="C70" s="25" t="s">
        <v>113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8"/>
    </row>
    <row r="71" spans="2:10" ht="13.35" customHeight="1" x14ac:dyDescent="0.3">
      <c r="B71" s="140" t="s">
        <v>21</v>
      </c>
      <c r="C71" s="141" t="s">
        <v>114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4"/>
    </row>
    <row r="72" spans="2:10" ht="13.35" customHeight="1" x14ac:dyDescent="0.3">
      <c r="B72" s="90"/>
      <c r="C72" s="91" t="s">
        <v>9</v>
      </c>
      <c r="D72" s="146">
        <f>SUM(D62:D71)</f>
        <v>23599.18</v>
      </c>
      <c r="E72" s="146">
        <f>SUM(E62:E71)</f>
        <v>23396.68</v>
      </c>
      <c r="F72" s="146">
        <f>SUM(F62:F71)</f>
        <v>45099.69</v>
      </c>
      <c r="G72" s="146">
        <f>F72/E72*1000</f>
        <v>1927.6106695479873</v>
      </c>
      <c r="H72" s="146">
        <f>SUM(H62:H71)</f>
        <v>0</v>
      </c>
      <c r="I72" s="147">
        <f>SUM(I62:I71)</f>
        <v>27278</v>
      </c>
      <c r="J72" s="148"/>
    </row>
    <row r="73" spans="2:10" ht="12.75" customHeight="1" x14ac:dyDescent="0.3">
      <c r="D73" s="211"/>
      <c r="E73" s="211"/>
      <c r="F73" s="211"/>
      <c r="G73" s="211"/>
      <c r="H73" s="211"/>
      <c r="I73" s="114"/>
    </row>
    <row r="74" spans="2:10" ht="12.75" customHeight="1" x14ac:dyDescent="0.3">
      <c r="D74" s="211"/>
      <c r="E74" s="211"/>
      <c r="F74" s="211"/>
      <c r="G74" s="211"/>
      <c r="H74" s="211"/>
      <c r="I74" s="211"/>
    </row>
    <row r="75" spans="2:10" ht="12.75" customHeight="1" x14ac:dyDescent="0.3">
      <c r="D75" s="211"/>
      <c r="E75" s="211"/>
      <c r="F75" s="211"/>
      <c r="G75" s="211"/>
      <c r="H75" s="211"/>
      <c r="I75" s="114"/>
    </row>
    <row r="76" spans="2:10" ht="13.35" customHeight="1" x14ac:dyDescent="0.3">
      <c r="B76" s="451" t="s">
        <v>1</v>
      </c>
      <c r="C76" s="451" t="s">
        <v>2</v>
      </c>
      <c r="D76" s="453" t="s">
        <v>3</v>
      </c>
      <c r="E76" s="454"/>
      <c r="F76" s="455" t="s">
        <v>4</v>
      </c>
      <c r="G76" s="455" t="s">
        <v>88</v>
      </c>
      <c r="H76" s="455" t="s">
        <v>65</v>
      </c>
      <c r="I76" s="451" t="s">
        <v>5</v>
      </c>
      <c r="J76" s="451" t="s">
        <v>60</v>
      </c>
    </row>
    <row r="77" spans="2:10" ht="27" customHeight="1" x14ac:dyDescent="0.3">
      <c r="B77" s="452"/>
      <c r="C77" s="452"/>
      <c r="D77" s="220" t="s">
        <v>68</v>
      </c>
      <c r="E77" s="220" t="s">
        <v>69</v>
      </c>
      <c r="F77" s="456"/>
      <c r="G77" s="456"/>
      <c r="H77" s="456"/>
      <c r="I77" s="452"/>
      <c r="J77" s="452"/>
    </row>
    <row r="78" spans="2:10" x14ac:dyDescent="0.3">
      <c r="B78" s="101" t="s">
        <v>150</v>
      </c>
      <c r="C78" s="102" t="s">
        <v>151</v>
      </c>
      <c r="D78" s="155"/>
      <c r="E78" s="155"/>
      <c r="F78" s="155"/>
      <c r="G78" s="155"/>
      <c r="H78" s="155"/>
      <c r="I78" s="156"/>
      <c r="J78" s="157"/>
    </row>
    <row r="79" spans="2:10" ht="13.35" customHeight="1" x14ac:dyDescent="0.3">
      <c r="B79" s="130" t="s">
        <v>53</v>
      </c>
      <c r="C79" s="131" t="s">
        <v>99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133">
        <v>0</v>
      </c>
      <c r="J79" s="135" t="s">
        <v>116</v>
      </c>
    </row>
    <row r="80" spans="2:10" ht="13.35" customHeight="1" x14ac:dyDescent="0.3">
      <c r="B80" s="136" t="s">
        <v>55</v>
      </c>
      <c r="C80" s="25" t="s">
        <v>100</v>
      </c>
      <c r="D80" s="133">
        <v>0</v>
      </c>
      <c r="E80" s="133">
        <v>0</v>
      </c>
      <c r="F80" s="133">
        <v>0</v>
      </c>
      <c r="G80" s="133">
        <f>SUM(D80:F80)</f>
        <v>0</v>
      </c>
      <c r="H80" s="133">
        <v>0</v>
      </c>
      <c r="I80" s="139">
        <v>0</v>
      </c>
      <c r="J80" s="138"/>
    </row>
    <row r="81" spans="2:10" ht="13.35" customHeight="1" x14ac:dyDescent="0.3">
      <c r="B81" s="136" t="s">
        <v>57</v>
      </c>
      <c r="C81" s="25" t="s">
        <v>101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8"/>
    </row>
    <row r="82" spans="2:10" ht="13.35" customHeight="1" x14ac:dyDescent="0.3">
      <c r="B82" s="136" t="s">
        <v>102</v>
      </c>
      <c r="C82" s="25" t="s">
        <v>103</v>
      </c>
      <c r="D82" s="133">
        <v>0</v>
      </c>
      <c r="E82" s="133">
        <v>0</v>
      </c>
      <c r="F82" s="133">
        <v>0</v>
      </c>
      <c r="G82" s="133">
        <f t="shared" ref="G82:G84" si="2">SUM(D82:F82)</f>
        <v>0</v>
      </c>
      <c r="H82" s="133">
        <v>0</v>
      </c>
      <c r="I82" s="139">
        <v>0</v>
      </c>
      <c r="J82" s="138"/>
    </row>
    <row r="83" spans="2:10" ht="13.35" customHeight="1" x14ac:dyDescent="0.3">
      <c r="B83" s="136" t="s">
        <v>104</v>
      </c>
      <c r="C83" s="25" t="s">
        <v>105</v>
      </c>
      <c r="D83" s="133">
        <v>0</v>
      </c>
      <c r="E83" s="133">
        <v>0</v>
      </c>
      <c r="F83" s="133">
        <v>0</v>
      </c>
      <c r="G83" s="133">
        <f t="shared" si="2"/>
        <v>0</v>
      </c>
      <c r="H83" s="133">
        <v>0</v>
      </c>
      <c r="I83" s="139">
        <v>0</v>
      </c>
      <c r="J83" s="138"/>
    </row>
    <row r="84" spans="2:10" ht="13.35" customHeight="1" x14ac:dyDescent="0.3">
      <c r="B84" s="136" t="s">
        <v>106</v>
      </c>
      <c r="C84" s="25" t="s">
        <v>107</v>
      </c>
      <c r="D84" s="133">
        <v>0</v>
      </c>
      <c r="E84" s="133">
        <v>0</v>
      </c>
      <c r="F84" s="133">
        <v>0</v>
      </c>
      <c r="G84" s="133">
        <f t="shared" si="2"/>
        <v>0</v>
      </c>
      <c r="H84" s="133">
        <v>0</v>
      </c>
      <c r="I84" s="139">
        <v>0</v>
      </c>
      <c r="J84" s="138"/>
    </row>
    <row r="85" spans="2:10" ht="13.35" customHeight="1" x14ac:dyDescent="0.3">
      <c r="B85" s="136" t="s">
        <v>108</v>
      </c>
      <c r="C85" s="25" t="s">
        <v>109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139">
        <v>0</v>
      </c>
      <c r="J85" s="138"/>
    </row>
    <row r="86" spans="2:10" ht="13.35" customHeight="1" x14ac:dyDescent="0.3">
      <c r="B86" s="136" t="s">
        <v>110</v>
      </c>
      <c r="C86" s="25" t="s">
        <v>111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8"/>
    </row>
    <row r="87" spans="2:10" ht="13.35" customHeight="1" x14ac:dyDescent="0.3">
      <c r="B87" s="136" t="s">
        <v>112</v>
      </c>
      <c r="C87" s="25" t="s">
        <v>113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8"/>
    </row>
    <row r="88" spans="2:10" x14ac:dyDescent="0.3">
      <c r="B88" s="140" t="s">
        <v>21</v>
      </c>
      <c r="C88" s="141" t="s">
        <v>114</v>
      </c>
      <c r="D88" s="142">
        <v>6.5</v>
      </c>
      <c r="E88" s="142">
        <v>6.5</v>
      </c>
      <c r="F88" s="142">
        <v>3.9</v>
      </c>
      <c r="G88" s="142">
        <f>SUM(D88:F88)</f>
        <v>16.899999999999999</v>
      </c>
      <c r="H88" s="142">
        <v>0</v>
      </c>
      <c r="I88" s="143">
        <v>22</v>
      </c>
      <c r="J88" s="144"/>
    </row>
    <row r="89" spans="2:10" x14ac:dyDescent="0.3">
      <c r="B89" s="90"/>
      <c r="C89" s="91" t="s">
        <v>9</v>
      </c>
      <c r="D89" s="146">
        <f>SUM(D79:D88)</f>
        <v>6.5</v>
      </c>
      <c r="E89" s="146">
        <f>SUM(E79:E88)</f>
        <v>6.5</v>
      </c>
      <c r="F89" s="146">
        <f>SUM(F79:F88)</f>
        <v>3.9</v>
      </c>
      <c r="G89" s="146">
        <f>F89/E89*1000</f>
        <v>600</v>
      </c>
      <c r="H89" s="146">
        <f>SUM(H79:H88)</f>
        <v>0</v>
      </c>
      <c r="I89" s="147">
        <f>SUM(I79:I88)</f>
        <v>22</v>
      </c>
      <c r="J89" s="148"/>
    </row>
    <row r="90" spans="2:10" x14ac:dyDescent="0.3">
      <c r="B90" s="29"/>
      <c r="C90" s="29"/>
      <c r="D90" s="123"/>
      <c r="E90" s="123"/>
      <c r="F90" s="123"/>
      <c r="G90" s="123"/>
      <c r="H90" s="123"/>
      <c r="I90" s="124"/>
      <c r="J90" s="125"/>
    </row>
    <row r="91" spans="2:10" x14ac:dyDescent="0.3">
      <c r="B91" s="29"/>
      <c r="C91" s="29"/>
      <c r="D91" s="123"/>
      <c r="E91" s="123"/>
      <c r="F91" s="123"/>
      <c r="G91" s="123"/>
      <c r="H91" s="123"/>
      <c r="I91" s="124"/>
      <c r="J91" s="125"/>
    </row>
    <row r="92" spans="2:10" x14ac:dyDescent="0.3">
      <c r="B92" s="29"/>
      <c r="C92" s="29"/>
      <c r="D92" s="123"/>
      <c r="E92" s="123"/>
      <c r="F92" s="123"/>
      <c r="G92" s="123"/>
      <c r="H92" s="123"/>
      <c r="I92" s="124"/>
      <c r="J92" s="125"/>
    </row>
    <row r="93" spans="2:10" ht="13.35" customHeight="1" x14ac:dyDescent="0.3">
      <c r="B93" s="451" t="s">
        <v>1</v>
      </c>
      <c r="C93" s="451" t="s">
        <v>2</v>
      </c>
      <c r="D93" s="453" t="s">
        <v>3</v>
      </c>
      <c r="E93" s="454"/>
      <c r="F93" s="455" t="s">
        <v>4</v>
      </c>
      <c r="G93" s="455" t="s">
        <v>88</v>
      </c>
      <c r="H93" s="455" t="s">
        <v>65</v>
      </c>
      <c r="I93" s="451" t="s">
        <v>5</v>
      </c>
      <c r="J93" s="451" t="s">
        <v>60</v>
      </c>
    </row>
    <row r="94" spans="2:10" ht="27" customHeight="1" x14ac:dyDescent="0.3">
      <c r="B94" s="452"/>
      <c r="C94" s="452"/>
      <c r="D94" s="220" t="s">
        <v>68</v>
      </c>
      <c r="E94" s="220" t="s">
        <v>69</v>
      </c>
      <c r="F94" s="456"/>
      <c r="G94" s="456"/>
      <c r="H94" s="456"/>
      <c r="I94" s="452"/>
      <c r="J94" s="452"/>
    </row>
    <row r="95" spans="2:10" x14ac:dyDescent="0.3">
      <c r="B95" s="101" t="s">
        <v>96</v>
      </c>
      <c r="C95" s="102" t="s">
        <v>152</v>
      </c>
      <c r="D95" s="212"/>
      <c r="E95" s="155"/>
      <c r="F95" s="155"/>
      <c r="G95" s="155"/>
      <c r="H95" s="155"/>
      <c r="I95" s="156"/>
      <c r="J95" s="157"/>
    </row>
    <row r="96" spans="2:10" x14ac:dyDescent="0.3">
      <c r="B96" s="130" t="s">
        <v>53</v>
      </c>
      <c r="C96" s="131" t="s">
        <v>99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5" t="s">
        <v>116</v>
      </c>
    </row>
    <row r="97" spans="2:10" x14ac:dyDescent="0.3">
      <c r="B97" s="136" t="s">
        <v>55</v>
      </c>
      <c r="C97" s="25" t="s">
        <v>100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8" t="s">
        <v>121</v>
      </c>
    </row>
    <row r="98" spans="2:10" x14ac:dyDescent="0.3">
      <c r="B98" s="136" t="s">
        <v>57</v>
      </c>
      <c r="C98" s="25" t="s">
        <v>101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8"/>
    </row>
    <row r="99" spans="2:10" x14ac:dyDescent="0.3">
      <c r="B99" s="136" t="s">
        <v>102</v>
      </c>
      <c r="C99" s="25" t="s">
        <v>103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8"/>
    </row>
    <row r="100" spans="2:10" x14ac:dyDescent="0.3">
      <c r="B100" s="136" t="s">
        <v>104</v>
      </c>
      <c r="C100" s="25" t="s">
        <v>105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8"/>
    </row>
    <row r="101" spans="2:10" x14ac:dyDescent="0.3">
      <c r="B101" s="136" t="s">
        <v>106</v>
      </c>
      <c r="C101" s="25" t="s">
        <v>107</v>
      </c>
      <c r="D101" s="133">
        <v>0</v>
      </c>
      <c r="E101" s="133">
        <v>0</v>
      </c>
      <c r="F101" s="133">
        <v>0</v>
      </c>
      <c r="G101" s="133">
        <v>0</v>
      </c>
      <c r="H101" s="133">
        <v>0</v>
      </c>
      <c r="I101" s="133">
        <v>0</v>
      </c>
      <c r="J101" s="138"/>
    </row>
    <row r="102" spans="2:10" x14ac:dyDescent="0.3">
      <c r="B102" s="136" t="s">
        <v>108</v>
      </c>
      <c r="C102" s="25" t="s">
        <v>109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8"/>
    </row>
    <row r="103" spans="2:10" x14ac:dyDescent="0.3">
      <c r="B103" s="136" t="s">
        <v>110</v>
      </c>
      <c r="C103" s="25" t="s">
        <v>111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38"/>
    </row>
    <row r="104" spans="2:10" x14ac:dyDescent="0.3">
      <c r="B104" s="136" t="s">
        <v>112</v>
      </c>
      <c r="C104" s="25" t="s">
        <v>113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8"/>
    </row>
    <row r="105" spans="2:10" x14ac:dyDescent="0.3">
      <c r="B105" s="140" t="s">
        <v>21</v>
      </c>
      <c r="C105" s="141" t="s">
        <v>114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44"/>
    </row>
    <row r="106" spans="2:10" x14ac:dyDescent="0.3">
      <c r="B106" s="90"/>
      <c r="C106" s="91" t="s">
        <v>9</v>
      </c>
      <c r="D106" s="146">
        <f>SUM(D96:D105)</f>
        <v>0</v>
      </c>
      <c r="E106" s="146">
        <f>SUM(E96:E105)</f>
        <v>0</v>
      </c>
      <c r="F106" s="146">
        <f>SUM(F96:F105)</f>
        <v>0</v>
      </c>
      <c r="G106" s="146">
        <v>0</v>
      </c>
      <c r="H106" s="146">
        <f>SUM(H96:H105)</f>
        <v>0</v>
      </c>
      <c r="I106" s="147">
        <f>SUM(I96:I105)</f>
        <v>0</v>
      </c>
      <c r="J106" s="148"/>
    </row>
    <row r="107" spans="2:10" x14ac:dyDescent="0.3">
      <c r="D107" s="211"/>
      <c r="E107" s="211"/>
      <c r="F107" s="211"/>
      <c r="G107" s="211"/>
      <c r="H107" s="211"/>
      <c r="I107" s="114"/>
    </row>
    <row r="108" spans="2:10" x14ac:dyDescent="0.3">
      <c r="B108" s="30"/>
      <c r="C108" s="30"/>
      <c r="D108" s="211"/>
      <c r="E108" s="211"/>
      <c r="F108" s="211"/>
      <c r="G108" s="211"/>
      <c r="H108" s="211"/>
      <c r="I108" s="114"/>
    </row>
    <row r="109" spans="2:10" x14ac:dyDescent="0.3">
      <c r="B109" s="29"/>
      <c r="C109" s="30"/>
      <c r="D109" s="211"/>
      <c r="E109" s="211"/>
      <c r="F109" s="211"/>
      <c r="G109" s="211"/>
      <c r="H109" s="211"/>
      <c r="I109" s="114"/>
    </row>
    <row r="110" spans="2:10" x14ac:dyDescent="0.3">
      <c r="B110" s="29"/>
      <c r="C110" s="30"/>
      <c r="D110" s="211"/>
      <c r="E110" s="211"/>
      <c r="F110" s="211"/>
      <c r="G110" s="211"/>
      <c r="H110" s="211"/>
      <c r="I110" s="114"/>
    </row>
    <row r="111" spans="2:10" x14ac:dyDescent="0.3">
      <c r="B111" s="29"/>
      <c r="C111" s="30"/>
      <c r="D111" s="211"/>
      <c r="E111" s="211"/>
      <c r="F111" s="211"/>
      <c r="G111" s="211"/>
      <c r="H111" s="211"/>
      <c r="I111" s="114"/>
    </row>
    <row r="112" spans="2:10" x14ac:dyDescent="0.3">
      <c r="D112" s="211"/>
      <c r="E112" s="211"/>
      <c r="F112" s="211"/>
      <c r="G112" s="211"/>
      <c r="H112" s="211"/>
    </row>
    <row r="113" spans="2:10" hidden="1" x14ac:dyDescent="0.3">
      <c r="D113" s="211"/>
      <c r="E113" s="211"/>
      <c r="F113" s="211"/>
      <c r="G113" s="211"/>
      <c r="H113" s="211"/>
      <c r="I113" s="114"/>
    </row>
    <row r="114" spans="2:10" ht="13.35" hidden="1" customHeight="1" x14ac:dyDescent="0.3">
      <c r="B114" s="451" t="s">
        <v>1</v>
      </c>
      <c r="C114" s="451" t="s">
        <v>2</v>
      </c>
      <c r="D114" s="453" t="s">
        <v>3</v>
      </c>
      <c r="E114" s="454"/>
      <c r="F114" s="455" t="s">
        <v>4</v>
      </c>
      <c r="G114" s="455" t="s">
        <v>88</v>
      </c>
      <c r="H114" s="455" t="s">
        <v>65</v>
      </c>
      <c r="I114" s="451" t="s">
        <v>5</v>
      </c>
      <c r="J114" s="451" t="s">
        <v>60</v>
      </c>
    </row>
    <row r="115" spans="2:10" ht="27" hidden="1" customHeight="1" x14ac:dyDescent="0.3">
      <c r="B115" s="452"/>
      <c r="C115" s="452"/>
      <c r="D115" s="220" t="s">
        <v>68</v>
      </c>
      <c r="E115" s="220" t="s">
        <v>69</v>
      </c>
      <c r="F115" s="456"/>
      <c r="G115" s="456"/>
      <c r="H115" s="456"/>
      <c r="I115" s="452"/>
      <c r="J115" s="452"/>
    </row>
    <row r="116" spans="2:10" ht="13.35" hidden="1" customHeight="1" x14ac:dyDescent="0.3">
      <c r="B116" s="118"/>
      <c r="C116" s="119" t="s">
        <v>153</v>
      </c>
      <c r="D116" s="222"/>
      <c r="E116" s="222"/>
      <c r="F116" s="222"/>
      <c r="G116" s="222"/>
      <c r="H116" s="222"/>
      <c r="I116" s="223"/>
      <c r="J116" s="224"/>
    </row>
    <row r="117" spans="2:10" ht="13.35" hidden="1" customHeight="1" x14ac:dyDescent="0.3">
      <c r="B117" s="172" t="s">
        <v>53</v>
      </c>
      <c r="C117" s="173" t="s">
        <v>99</v>
      </c>
      <c r="D117" s="174" t="e">
        <f>#REF!</f>
        <v>#REF!</v>
      </c>
      <c r="E117" s="174" t="e">
        <f>#REF!</f>
        <v>#REF!</v>
      </c>
      <c r="F117" s="174" t="e">
        <f>#REF!</f>
        <v>#REF!</v>
      </c>
      <c r="G117" s="174" t="e">
        <f>#REF!</f>
        <v>#REF!</v>
      </c>
      <c r="H117" s="174" t="e">
        <f>#REF!</f>
        <v>#REF!</v>
      </c>
      <c r="I117" s="174" t="e">
        <f>#REF!</f>
        <v>#REF!</v>
      </c>
      <c r="J117" s="175" t="s">
        <v>139</v>
      </c>
    </row>
    <row r="118" spans="2:10" ht="13.35" hidden="1" customHeight="1" x14ac:dyDescent="0.3">
      <c r="B118" s="176" t="s">
        <v>55</v>
      </c>
      <c r="C118" s="177" t="s">
        <v>100</v>
      </c>
      <c r="D118" s="178" t="e">
        <f>#REF!</f>
        <v>#REF!</v>
      </c>
      <c r="E118" s="178" t="e">
        <f>#REF!</f>
        <v>#REF!</v>
      </c>
      <c r="F118" s="178" t="e">
        <f>#REF!</f>
        <v>#REF!</v>
      </c>
      <c r="G118" s="178" t="e">
        <f>#REF!</f>
        <v>#REF!</v>
      </c>
      <c r="H118" s="178" t="e">
        <f>#REF!</f>
        <v>#REF!</v>
      </c>
      <c r="I118" s="178" t="e">
        <f>#REF!</f>
        <v>#REF!</v>
      </c>
      <c r="J118" s="180" t="s">
        <v>145</v>
      </c>
    </row>
    <row r="119" spans="2:10" ht="13.35" hidden="1" customHeight="1" x14ac:dyDescent="0.3">
      <c r="B119" s="176" t="s">
        <v>57</v>
      </c>
      <c r="C119" s="177" t="s">
        <v>101</v>
      </c>
      <c r="D119" s="178" t="e">
        <f>#REF!</f>
        <v>#REF!</v>
      </c>
      <c r="E119" s="178" t="e">
        <f>#REF!</f>
        <v>#REF!</v>
      </c>
      <c r="F119" s="178" t="e">
        <f>#REF!</f>
        <v>#REF!</v>
      </c>
      <c r="G119" s="178" t="e">
        <f>#REF!</f>
        <v>#REF!</v>
      </c>
      <c r="H119" s="178" t="e">
        <f>#REF!</f>
        <v>#REF!</v>
      </c>
      <c r="I119" s="178">
        <v>0</v>
      </c>
      <c r="J119" s="180"/>
    </row>
    <row r="120" spans="2:10" ht="13.35" hidden="1" customHeight="1" x14ac:dyDescent="0.3">
      <c r="B120" s="176" t="s">
        <v>102</v>
      </c>
      <c r="C120" s="177" t="s">
        <v>103</v>
      </c>
      <c r="D120" s="178" t="e">
        <f>#REF!</f>
        <v>#REF!</v>
      </c>
      <c r="E120" s="178" t="e">
        <f>#REF!</f>
        <v>#REF!</v>
      </c>
      <c r="F120" s="178" t="e">
        <f>#REF!</f>
        <v>#REF!</v>
      </c>
      <c r="G120" s="178" t="e">
        <f>#REF!</f>
        <v>#REF!</v>
      </c>
      <c r="H120" s="178" t="e">
        <f>#REF!</f>
        <v>#REF!</v>
      </c>
      <c r="I120" s="181">
        <v>0</v>
      </c>
      <c r="J120" s="180"/>
    </row>
    <row r="121" spans="2:10" ht="13.35" hidden="1" customHeight="1" x14ac:dyDescent="0.3">
      <c r="B121" s="176" t="s">
        <v>104</v>
      </c>
      <c r="C121" s="177" t="s">
        <v>105</v>
      </c>
      <c r="D121" s="178">
        <v>0</v>
      </c>
      <c r="E121" s="178">
        <v>0</v>
      </c>
      <c r="F121" s="178">
        <v>0</v>
      </c>
      <c r="G121" s="178">
        <v>0</v>
      </c>
      <c r="H121" s="178" t="e">
        <f>#REF!</f>
        <v>#REF!</v>
      </c>
      <c r="I121" s="181" t="e">
        <f>#REF!</f>
        <v>#REF!</v>
      </c>
      <c r="J121" s="180"/>
    </row>
    <row r="122" spans="2:10" ht="13.35" hidden="1" customHeight="1" x14ac:dyDescent="0.3">
      <c r="B122" s="176" t="s">
        <v>106</v>
      </c>
      <c r="C122" s="177" t="s">
        <v>107</v>
      </c>
      <c r="D122" s="178" t="e">
        <f>#REF!</f>
        <v>#REF!</v>
      </c>
      <c r="E122" s="178" t="e">
        <f>#REF!</f>
        <v>#REF!</v>
      </c>
      <c r="F122" s="178" t="e">
        <f>#REF!</f>
        <v>#REF!</v>
      </c>
      <c r="G122" s="178">
        <v>0</v>
      </c>
      <c r="H122" s="178">
        <v>0</v>
      </c>
      <c r="I122" s="181" t="e">
        <f>#REF!</f>
        <v>#REF!</v>
      </c>
      <c r="J122" s="180"/>
    </row>
    <row r="123" spans="2:10" ht="13.35" hidden="1" customHeight="1" x14ac:dyDescent="0.3">
      <c r="B123" s="176" t="s">
        <v>108</v>
      </c>
      <c r="C123" s="177" t="s">
        <v>109</v>
      </c>
      <c r="D123" s="178" t="e">
        <f>#REF!</f>
        <v>#REF!</v>
      </c>
      <c r="E123" s="178" t="e">
        <f>#REF!</f>
        <v>#REF!</v>
      </c>
      <c r="F123" s="178" t="e">
        <f>#REF!</f>
        <v>#REF!</v>
      </c>
      <c r="G123" s="178">
        <v>0</v>
      </c>
      <c r="H123" s="178" t="e">
        <f>#REF!</f>
        <v>#REF!</v>
      </c>
      <c r="I123" s="181" t="e">
        <f>#REF!</f>
        <v>#REF!</v>
      </c>
      <c r="J123" s="180"/>
    </row>
    <row r="124" spans="2:10" ht="13.35" hidden="1" customHeight="1" x14ac:dyDescent="0.3">
      <c r="B124" s="241" t="s">
        <v>110</v>
      </c>
      <c r="C124" s="242" t="s">
        <v>111</v>
      </c>
      <c r="D124" s="243" t="e">
        <f>#REF!</f>
        <v>#REF!</v>
      </c>
      <c r="E124" s="243" t="e">
        <f>#REF!</f>
        <v>#REF!</v>
      </c>
      <c r="F124" s="243" t="e">
        <f>#REF!</f>
        <v>#REF!</v>
      </c>
      <c r="G124" s="243" t="e">
        <f>#REF!</f>
        <v>#REF!</v>
      </c>
      <c r="H124" s="243">
        <v>0</v>
      </c>
      <c r="I124" s="243" t="e">
        <f>#REF!</f>
        <v>#REF!</v>
      </c>
      <c r="J124" s="244"/>
    </row>
    <row r="125" spans="2:10" ht="13.35" hidden="1" customHeight="1" x14ac:dyDescent="0.3">
      <c r="B125" s="176" t="s">
        <v>112</v>
      </c>
      <c r="C125" s="177" t="s">
        <v>113</v>
      </c>
      <c r="D125" s="178" t="e">
        <f>#REF!</f>
        <v>#REF!</v>
      </c>
      <c r="E125" s="178" t="e">
        <f>#REF!</f>
        <v>#REF!</v>
      </c>
      <c r="F125" s="178" t="e">
        <f>#REF!</f>
        <v>#REF!</v>
      </c>
      <c r="G125" s="178" t="e">
        <f t="shared" ref="G125" si="3">SUM(D125:F125)</f>
        <v>#REF!</v>
      </c>
      <c r="H125" s="178" t="e">
        <f>#REF!</f>
        <v>#REF!</v>
      </c>
      <c r="I125" s="181" t="e">
        <f>#REF!</f>
        <v>#REF!</v>
      </c>
      <c r="J125" s="180"/>
    </row>
    <row r="126" spans="2:10" ht="13.35" hidden="1" customHeight="1" x14ac:dyDescent="0.3">
      <c r="B126" s="182" t="s">
        <v>21</v>
      </c>
      <c r="C126" s="183" t="s">
        <v>114</v>
      </c>
      <c r="D126" s="184" t="e">
        <f>#REF!</f>
        <v>#REF!</v>
      </c>
      <c r="E126" s="184" t="e">
        <f>#REF!</f>
        <v>#REF!</v>
      </c>
      <c r="F126" s="184" t="e">
        <f>#REF!</f>
        <v>#REF!</v>
      </c>
      <c r="G126" s="184" t="e">
        <f>SUM(D126:F126)</f>
        <v>#REF!</v>
      </c>
      <c r="H126" s="184" t="e">
        <f>#REF!</f>
        <v>#REF!</v>
      </c>
      <c r="I126" s="185" t="e">
        <f>#REF!</f>
        <v>#REF!</v>
      </c>
      <c r="J126" s="186"/>
    </row>
    <row r="127" spans="2:10" ht="13.35" hidden="1" customHeight="1" x14ac:dyDescent="0.3">
      <c r="B127" s="215"/>
      <c r="C127" s="216" t="s">
        <v>9</v>
      </c>
      <c r="D127" s="217" t="e">
        <f>SUM(D117:D126)</f>
        <v>#REF!</v>
      </c>
      <c r="E127" s="217" t="e">
        <f>SUM(E117:E126)</f>
        <v>#REF!</v>
      </c>
      <c r="F127" s="217" t="e">
        <f>SUM(F117:F126)</f>
        <v>#REF!</v>
      </c>
      <c r="G127" s="217">
        <v>0</v>
      </c>
      <c r="H127" s="217" t="e">
        <f>SUM(H117:H126)</f>
        <v>#REF!</v>
      </c>
      <c r="I127" s="218" t="e">
        <f>SUM(I117:I126)</f>
        <v>#REF!</v>
      </c>
      <c r="J127" s="219"/>
    </row>
    <row r="128" spans="2:10" hidden="1" x14ac:dyDescent="0.3">
      <c r="D128" s="211"/>
      <c r="E128" s="211"/>
      <c r="F128" s="211"/>
      <c r="G128" s="211"/>
      <c r="H128" s="211"/>
      <c r="I128" s="114"/>
    </row>
    <row r="129" spans="3:9" x14ac:dyDescent="0.3">
      <c r="D129" s="211"/>
      <c r="E129" s="211"/>
      <c r="F129" s="211"/>
      <c r="G129" s="211"/>
      <c r="H129" s="211"/>
      <c r="I129" s="114"/>
    </row>
    <row r="130" spans="3:9" x14ac:dyDescent="0.3">
      <c r="D130" s="211"/>
      <c r="E130" s="211"/>
      <c r="F130" s="211"/>
      <c r="G130" s="211"/>
      <c r="H130" s="211"/>
      <c r="I130" s="114"/>
    </row>
    <row r="131" spans="3:9" x14ac:dyDescent="0.3">
      <c r="D131" s="211"/>
      <c r="E131" s="211"/>
      <c r="F131" s="211"/>
      <c r="G131" s="211"/>
      <c r="H131" s="211"/>
      <c r="I131" s="114"/>
    </row>
    <row r="132" spans="3:9" x14ac:dyDescent="0.3">
      <c r="C132" s="269" t="s">
        <v>9</v>
      </c>
      <c r="D132" s="270">
        <f>D106+D89+D72+D52+D35+D18</f>
        <v>39408.97</v>
      </c>
      <c r="E132" s="270">
        <f>E106+E89+E72+E52+E35+E18</f>
        <v>36873</v>
      </c>
      <c r="F132" s="270">
        <f>F106+F89+F72+F52+F35+F18</f>
        <v>71328.740000000005</v>
      </c>
      <c r="G132" s="270">
        <f>F132/E132*1000</f>
        <v>1934.443630840995</v>
      </c>
      <c r="H132" s="270"/>
      <c r="I132" s="271">
        <f>I106+I89+I72+I52+I35+I18</f>
        <v>49805</v>
      </c>
    </row>
    <row r="133" spans="3:9" x14ac:dyDescent="0.3">
      <c r="D133" s="211"/>
      <c r="E133" s="211"/>
      <c r="F133" s="211"/>
      <c r="G133" s="211"/>
      <c r="H133" s="211"/>
      <c r="I133" s="114"/>
    </row>
    <row r="134" spans="3:9" x14ac:dyDescent="0.3">
      <c r="D134" s="211"/>
      <c r="E134" s="211"/>
      <c r="F134" s="211"/>
      <c r="G134" s="211"/>
      <c r="H134" s="211"/>
      <c r="I134" s="114"/>
    </row>
    <row r="135" spans="3:9" x14ac:dyDescent="0.3">
      <c r="D135" s="211"/>
      <c r="E135" s="211"/>
      <c r="F135" s="211"/>
      <c r="G135" s="211"/>
      <c r="H135" s="211"/>
      <c r="I135" s="114"/>
    </row>
    <row r="146" spans="2:10" x14ac:dyDescent="0.3">
      <c r="B146" s="248"/>
      <c r="C146" s="248"/>
      <c r="D146" s="249"/>
      <c r="E146" s="249"/>
      <c r="F146" s="249"/>
      <c r="G146" s="249"/>
      <c r="H146" s="249"/>
      <c r="I146" s="250"/>
      <c r="J146" s="248"/>
    </row>
    <row r="170" spans="2:10" x14ac:dyDescent="0.3">
      <c r="B170" s="248"/>
      <c r="C170" s="248"/>
      <c r="D170" s="249"/>
      <c r="E170" s="249"/>
      <c r="F170" s="249"/>
      <c r="G170" s="249"/>
      <c r="H170" s="249"/>
      <c r="I170" s="250"/>
      <c r="J170" s="248"/>
    </row>
    <row r="187" spans="2:10" x14ac:dyDescent="0.3">
      <c r="B187" s="248"/>
      <c r="C187" s="248"/>
      <c r="D187" s="249"/>
      <c r="E187" s="249"/>
      <c r="F187" s="249"/>
      <c r="G187" s="249"/>
      <c r="H187" s="249"/>
      <c r="I187" s="250"/>
      <c r="J187" s="248"/>
    </row>
    <row r="206" spans="2:10" x14ac:dyDescent="0.3">
      <c r="B206" s="248"/>
      <c r="C206" s="248"/>
      <c r="D206" s="249"/>
      <c r="E206" s="249"/>
      <c r="F206" s="249"/>
      <c r="G206" s="249"/>
      <c r="H206" s="249"/>
      <c r="I206" s="250"/>
      <c r="J206" s="248"/>
    </row>
    <row r="230" spans="2:10" x14ac:dyDescent="0.3">
      <c r="B230" s="248"/>
      <c r="C230" s="248"/>
      <c r="D230" s="249"/>
      <c r="E230" s="249"/>
      <c r="F230" s="249"/>
      <c r="G230" s="249"/>
      <c r="H230" s="249"/>
      <c r="I230" s="250"/>
      <c r="J230" s="248"/>
    </row>
    <row r="247" spans="2:10" x14ac:dyDescent="0.3">
      <c r="B247" s="248"/>
      <c r="C247" s="248"/>
      <c r="D247" s="249"/>
      <c r="E247" s="249"/>
      <c r="F247" s="249"/>
      <c r="G247" s="249"/>
      <c r="H247" s="249"/>
      <c r="I247" s="250"/>
      <c r="J247" s="248"/>
    </row>
    <row r="264" spans="2:10" x14ac:dyDescent="0.3">
      <c r="B264" s="248"/>
      <c r="C264" s="248"/>
      <c r="D264" s="249"/>
      <c r="E264" s="249"/>
      <c r="F264" s="249"/>
      <c r="G264" s="249"/>
      <c r="H264" s="249"/>
      <c r="I264" s="250"/>
      <c r="J264" s="248"/>
    </row>
  </sheetData>
  <mergeCells count="59">
    <mergeCell ref="B1:J1"/>
    <mergeCell ref="B2:J2"/>
    <mergeCell ref="B5:B6"/>
    <mergeCell ref="C5:C6"/>
    <mergeCell ref="D5:E5"/>
    <mergeCell ref="F5:F6"/>
    <mergeCell ref="G5:G6"/>
    <mergeCell ref="H5:H6"/>
    <mergeCell ref="I5:I6"/>
    <mergeCell ref="J5:J6"/>
    <mergeCell ref="B3:J3"/>
    <mergeCell ref="I22:I23"/>
    <mergeCell ref="J22:J23"/>
    <mergeCell ref="B39:B40"/>
    <mergeCell ref="C39:C40"/>
    <mergeCell ref="D39:E39"/>
    <mergeCell ref="F39:F40"/>
    <mergeCell ref="G39:G40"/>
    <mergeCell ref="H39:H40"/>
    <mergeCell ref="I39:I40"/>
    <mergeCell ref="J39:J40"/>
    <mergeCell ref="B22:B23"/>
    <mergeCell ref="C22:C23"/>
    <mergeCell ref="D22:E22"/>
    <mergeCell ref="F22:F23"/>
    <mergeCell ref="G22:G23"/>
    <mergeCell ref="H22:H23"/>
    <mergeCell ref="I59:I60"/>
    <mergeCell ref="J59:J60"/>
    <mergeCell ref="B76:B77"/>
    <mergeCell ref="C76:C77"/>
    <mergeCell ref="D76:E76"/>
    <mergeCell ref="F76:F77"/>
    <mergeCell ref="G76:G77"/>
    <mergeCell ref="H76:H77"/>
    <mergeCell ref="I76:I77"/>
    <mergeCell ref="J76:J77"/>
    <mergeCell ref="B59:B60"/>
    <mergeCell ref="C59:C60"/>
    <mergeCell ref="D59:E59"/>
    <mergeCell ref="F59:F60"/>
    <mergeCell ref="G59:G60"/>
    <mergeCell ref="H59:H60"/>
    <mergeCell ref="I93:I94"/>
    <mergeCell ref="J93:J94"/>
    <mergeCell ref="B114:B115"/>
    <mergeCell ref="C114:C115"/>
    <mergeCell ref="D114:E114"/>
    <mergeCell ref="F114:F115"/>
    <mergeCell ref="G114:G115"/>
    <mergeCell ref="H114:H115"/>
    <mergeCell ref="I114:I115"/>
    <mergeCell ref="J114:J115"/>
    <mergeCell ref="B93:B94"/>
    <mergeCell ref="C93:C94"/>
    <mergeCell ref="D93:E93"/>
    <mergeCell ref="F93:F94"/>
    <mergeCell ref="G93:G94"/>
    <mergeCell ref="H93:H94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E0EA-5D35-4654-916F-AE635A0D646E}">
  <sheetPr>
    <tabColor rgb="FFFFFF00"/>
  </sheetPr>
  <dimension ref="B1:J24"/>
  <sheetViews>
    <sheetView zoomScale="82" zoomScaleNormal="82" zoomScaleSheetLayoutView="85" workbookViewId="0">
      <pane xSplit="1" ySplit="5" topLeftCell="B6" activePane="bottomRight" state="frozen"/>
      <selection activeCell="U50" sqref="U50"/>
      <selection pane="topRight" activeCell="U50" sqref="U50"/>
      <selection pane="bottomLeft" activeCell="U50" sqref="U50"/>
      <selection pane="bottomRight" activeCell="C14" sqref="C14"/>
    </sheetView>
  </sheetViews>
  <sheetFormatPr defaultColWidth="9.33203125" defaultRowHeight="14.4" x14ac:dyDescent="0.3"/>
  <cols>
    <col min="1" max="1" width="6.88671875" style="380" customWidth="1"/>
    <col min="2" max="2" width="5.77734375" style="380" customWidth="1"/>
    <col min="3" max="3" width="21.88671875" style="380" customWidth="1"/>
    <col min="4" max="4" width="7.33203125" style="380" customWidth="1"/>
    <col min="5" max="5" width="14.77734375" style="380" customWidth="1"/>
    <col min="6" max="6" width="16" style="380" customWidth="1"/>
    <col min="7" max="7" width="13.5546875" style="380" customWidth="1"/>
    <col min="8" max="8" width="10.88671875" style="380" customWidth="1"/>
    <col min="9" max="9" width="15.77734375" style="380" customWidth="1"/>
    <col min="10" max="10" width="13.6640625" style="380" customWidth="1"/>
    <col min="11" max="11" width="3.33203125" style="380" customWidth="1"/>
    <col min="12" max="16384" width="9.33203125" style="380"/>
  </cols>
  <sheetData>
    <row r="1" spans="2:10" ht="18" x14ac:dyDescent="0.3">
      <c r="B1" s="379" t="s">
        <v>172</v>
      </c>
      <c r="C1" s="379"/>
      <c r="D1" s="379"/>
      <c r="E1" s="379"/>
      <c r="F1" s="379"/>
      <c r="G1" s="379"/>
      <c r="H1" s="379"/>
      <c r="I1" s="379"/>
      <c r="J1" s="379"/>
    </row>
    <row r="3" spans="2:10" ht="15" customHeight="1" x14ac:dyDescent="0.3">
      <c r="B3" s="461" t="s">
        <v>1</v>
      </c>
      <c r="C3" s="467" t="s">
        <v>173</v>
      </c>
      <c r="D3" s="461" t="s">
        <v>174</v>
      </c>
      <c r="E3" s="462" t="s">
        <v>175</v>
      </c>
      <c r="F3" s="461" t="s">
        <v>74</v>
      </c>
      <c r="G3" s="461"/>
      <c r="H3" s="461"/>
      <c r="I3" s="462" t="s">
        <v>176</v>
      </c>
      <c r="J3" s="462"/>
    </row>
    <row r="4" spans="2:10" ht="29.4" thickBot="1" x14ac:dyDescent="0.35">
      <c r="B4" s="466"/>
      <c r="C4" s="468"/>
      <c r="D4" s="466"/>
      <c r="E4" s="469"/>
      <c r="F4" s="381" t="s">
        <v>4</v>
      </c>
      <c r="G4" s="381" t="s">
        <v>177</v>
      </c>
      <c r="H4" s="381" t="s">
        <v>178</v>
      </c>
      <c r="I4" s="383" t="s">
        <v>4</v>
      </c>
      <c r="J4" s="382" t="s">
        <v>177</v>
      </c>
    </row>
    <row r="5" spans="2:10" ht="15" thickTop="1" x14ac:dyDescent="0.3">
      <c r="B5" s="384"/>
      <c r="C5" s="384"/>
      <c r="D5" s="384"/>
      <c r="E5" s="385"/>
      <c r="F5" s="384"/>
      <c r="G5" s="384"/>
      <c r="H5" s="384"/>
      <c r="I5" s="385"/>
      <c r="J5" s="386"/>
    </row>
    <row r="6" spans="2:10" x14ac:dyDescent="0.3">
      <c r="B6" s="387">
        <v>10</v>
      </c>
      <c r="C6" s="388" t="s">
        <v>179</v>
      </c>
      <c r="D6" s="389"/>
      <c r="E6" s="390"/>
      <c r="F6" s="391"/>
      <c r="G6" s="391"/>
      <c r="H6" s="391"/>
      <c r="I6" s="390"/>
      <c r="J6" s="392"/>
    </row>
    <row r="7" spans="2:10" x14ac:dyDescent="0.3">
      <c r="B7" s="387" t="s">
        <v>180</v>
      </c>
      <c r="C7" s="388" t="s">
        <v>181</v>
      </c>
      <c r="D7" s="389" t="s">
        <v>182</v>
      </c>
      <c r="E7" s="390">
        <v>0</v>
      </c>
      <c r="F7" s="391">
        <v>0</v>
      </c>
      <c r="G7" s="393">
        <v>0</v>
      </c>
      <c r="H7" s="393">
        <v>0</v>
      </c>
      <c r="I7" s="390">
        <v>0</v>
      </c>
      <c r="J7" s="392">
        <v>0</v>
      </c>
    </row>
    <row r="8" spans="2:10" x14ac:dyDescent="0.3">
      <c r="B8" s="394"/>
      <c r="C8" s="389"/>
      <c r="D8" s="389" t="s">
        <v>183</v>
      </c>
      <c r="E8" s="390">
        <v>0</v>
      </c>
      <c r="F8" s="391">
        <v>0</v>
      </c>
      <c r="G8" s="393">
        <v>0</v>
      </c>
      <c r="H8" s="393">
        <v>0</v>
      </c>
      <c r="I8" s="390">
        <v>0</v>
      </c>
      <c r="J8" s="392">
        <v>0</v>
      </c>
    </row>
    <row r="9" spans="2:10" x14ac:dyDescent="0.3">
      <c r="B9" s="394"/>
      <c r="C9" s="389"/>
      <c r="D9" s="389" t="s">
        <v>184</v>
      </c>
      <c r="E9" s="390">
        <v>0</v>
      </c>
      <c r="F9" s="391">
        <v>0</v>
      </c>
      <c r="G9" s="393">
        <v>0</v>
      </c>
      <c r="H9" s="393">
        <v>0</v>
      </c>
      <c r="I9" s="390">
        <v>0</v>
      </c>
      <c r="J9" s="392">
        <v>0</v>
      </c>
    </row>
    <row r="10" spans="2:10" x14ac:dyDescent="0.3">
      <c r="B10" s="394"/>
      <c r="C10" s="389"/>
      <c r="D10" s="388"/>
      <c r="E10" s="390"/>
      <c r="F10" s="391"/>
      <c r="G10" s="391"/>
      <c r="H10" s="391"/>
      <c r="I10" s="390"/>
      <c r="J10" s="392"/>
    </row>
    <row r="11" spans="2:10" x14ac:dyDescent="0.3">
      <c r="B11" s="387" t="s">
        <v>185</v>
      </c>
      <c r="C11" s="388" t="s">
        <v>186</v>
      </c>
      <c r="D11" s="389" t="s">
        <v>182</v>
      </c>
      <c r="E11" s="390">
        <v>473.209</v>
      </c>
      <c r="F11" s="391">
        <v>22425.24</v>
      </c>
      <c r="G11" s="393">
        <v>47.389715749277805</v>
      </c>
      <c r="H11" s="393">
        <v>5.23</v>
      </c>
      <c r="I11" s="390">
        <v>1172.8400520000002</v>
      </c>
      <c r="J11" s="392">
        <v>2.4784821336872298</v>
      </c>
    </row>
    <row r="12" spans="2:10" x14ac:dyDescent="0.3">
      <c r="B12" s="394"/>
      <c r="C12" s="389" t="s">
        <v>195</v>
      </c>
      <c r="D12" s="389" t="s">
        <v>183</v>
      </c>
      <c r="E12" s="390">
        <v>2428.011</v>
      </c>
      <c r="F12" s="391">
        <v>194600.37</v>
      </c>
      <c r="G12" s="393">
        <v>80.14805946101562</v>
      </c>
      <c r="H12" s="393">
        <v>5.3080679897987872</v>
      </c>
      <c r="I12" s="390">
        <v>10329.519948000001</v>
      </c>
      <c r="J12" s="392">
        <v>4.2543134886950682</v>
      </c>
    </row>
    <row r="13" spans="2:10" x14ac:dyDescent="0.3">
      <c r="B13" s="394"/>
      <c r="C13" s="389" t="s">
        <v>196</v>
      </c>
      <c r="D13" s="389" t="s">
        <v>184</v>
      </c>
      <c r="E13" s="390">
        <v>2901.22</v>
      </c>
      <c r="F13" s="391">
        <v>217025.61</v>
      </c>
      <c r="G13" s="393">
        <v>74.804947573779302</v>
      </c>
      <c r="H13" s="393">
        <v>5.3000012302695527</v>
      </c>
      <c r="I13" s="390">
        <v>11502.36</v>
      </c>
      <c r="J13" s="392">
        <v>3.9646631417127973</v>
      </c>
    </row>
    <row r="14" spans="2:10" x14ac:dyDescent="0.3">
      <c r="B14" s="394"/>
      <c r="C14" s="389"/>
      <c r="D14" s="389"/>
      <c r="E14" s="390"/>
      <c r="F14" s="391"/>
      <c r="G14" s="391"/>
      <c r="H14" s="395"/>
      <c r="I14" s="390"/>
      <c r="J14" s="392"/>
    </row>
    <row r="15" spans="2:10" x14ac:dyDescent="0.3">
      <c r="B15" s="394"/>
      <c r="C15" s="389"/>
      <c r="D15" s="389"/>
      <c r="E15" s="390"/>
      <c r="F15" s="391"/>
      <c r="G15" s="391"/>
      <c r="H15" s="391"/>
      <c r="I15" s="390"/>
      <c r="J15" s="392"/>
    </row>
    <row r="16" spans="2:10" x14ac:dyDescent="0.3">
      <c r="B16" s="394"/>
      <c r="C16" s="463" t="s">
        <v>187</v>
      </c>
      <c r="D16" s="388" t="s">
        <v>188</v>
      </c>
      <c r="E16" s="396">
        <v>0</v>
      </c>
      <c r="F16" s="397">
        <v>0</v>
      </c>
      <c r="G16" s="398">
        <v>0</v>
      </c>
      <c r="H16" s="398">
        <v>0</v>
      </c>
      <c r="I16" s="396">
        <v>0</v>
      </c>
      <c r="J16" s="392">
        <v>0</v>
      </c>
    </row>
    <row r="17" spans="2:10" x14ac:dyDescent="0.3">
      <c r="B17" s="394"/>
      <c r="C17" s="464"/>
      <c r="D17" s="388" t="s">
        <v>189</v>
      </c>
      <c r="E17" s="396">
        <v>473.209</v>
      </c>
      <c r="F17" s="397">
        <v>22425.24</v>
      </c>
      <c r="G17" s="398">
        <v>47.389715749277805</v>
      </c>
      <c r="H17" s="398">
        <v>5.23</v>
      </c>
      <c r="I17" s="396">
        <v>1172.8400520000002</v>
      </c>
      <c r="J17" s="392">
        <v>2.4784821336872298</v>
      </c>
    </row>
    <row r="18" spans="2:10" x14ac:dyDescent="0.3">
      <c r="B18" s="394"/>
      <c r="C18" s="464"/>
      <c r="D18" s="388" t="s">
        <v>183</v>
      </c>
      <c r="E18" s="396">
        <v>2428.011</v>
      </c>
      <c r="F18" s="397">
        <v>194600.37</v>
      </c>
      <c r="G18" s="398">
        <v>80.14805946101562</v>
      </c>
      <c r="H18" s="398">
        <v>5.3080679897987872</v>
      </c>
      <c r="I18" s="396">
        <v>10329.519948000001</v>
      </c>
      <c r="J18" s="392">
        <v>4.2543134886950682</v>
      </c>
    </row>
    <row r="19" spans="2:10" x14ac:dyDescent="0.3">
      <c r="B19" s="394"/>
      <c r="C19" s="465"/>
      <c r="D19" s="388" t="s">
        <v>184</v>
      </c>
      <c r="E19" s="396">
        <v>2901.22</v>
      </c>
      <c r="F19" s="399">
        <v>217025.61</v>
      </c>
      <c r="G19" s="398">
        <v>74.804947573779302</v>
      </c>
      <c r="H19" s="398">
        <v>5.3000012302695527</v>
      </c>
      <c r="I19" s="396">
        <v>11502.36</v>
      </c>
      <c r="J19" s="392">
        <v>3.9646631417127973</v>
      </c>
    </row>
    <row r="22" spans="2:10" x14ac:dyDescent="0.3">
      <c r="B22" s="380" t="s">
        <v>190</v>
      </c>
    </row>
    <row r="23" spans="2:10" x14ac:dyDescent="0.3">
      <c r="B23" s="400" t="s">
        <v>191</v>
      </c>
      <c r="C23" s="380" t="s">
        <v>192</v>
      </c>
    </row>
    <row r="24" spans="2:10" x14ac:dyDescent="0.3">
      <c r="B24" s="400" t="s">
        <v>193</v>
      </c>
      <c r="C24" s="380" t="s">
        <v>194</v>
      </c>
    </row>
  </sheetData>
  <mergeCells count="7">
    <mergeCell ref="F3:H3"/>
    <mergeCell ref="I3:J3"/>
    <mergeCell ref="C16:C19"/>
    <mergeCell ref="B3:B4"/>
    <mergeCell ref="C3:C4"/>
    <mergeCell ref="D3:D4"/>
    <mergeCell ref="E3:E4"/>
  </mergeCells>
  <pageMargins left="0.47244094488188981" right="0.27559055118110237" top="0.59055118110236227" bottom="0.62992125984251968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A241-22B4-45B9-9D62-E29E9968240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98F0-647E-485F-8F0C-19619D0E5D7F}">
  <sheetPr>
    <tabColor rgb="FF00B0F0"/>
  </sheetPr>
  <dimension ref="B1:O330"/>
  <sheetViews>
    <sheetView view="pageBreakPreview" zoomScaleSheetLayoutView="100" workbookViewId="0">
      <selection activeCell="G56" sqref="G56"/>
    </sheetView>
  </sheetViews>
  <sheetFormatPr defaultRowHeight="14.4" x14ac:dyDescent="0.3"/>
  <cols>
    <col min="1" max="1" width="7.77734375" customWidth="1"/>
    <col min="2" max="2" width="3.88671875" customWidth="1"/>
    <col min="3" max="3" width="14.6640625" customWidth="1"/>
    <col min="4" max="4" width="10" style="113" customWidth="1"/>
    <col min="5" max="5" width="12.109375" style="113" customWidth="1"/>
    <col min="6" max="6" width="8.6640625" style="113" customWidth="1"/>
    <col min="7" max="7" width="9.6640625" style="113" customWidth="1"/>
    <col min="8" max="8" width="9.77734375" style="113" customWidth="1"/>
    <col min="9" max="9" width="9.6640625" style="113" customWidth="1"/>
    <col min="10" max="10" width="9.88671875" style="115" customWidth="1"/>
    <col min="11" max="11" width="8.77734375" customWidth="1"/>
    <col min="12" max="12" width="9.33203125" customWidth="1"/>
    <col min="13" max="13" width="9.88671875" bestFit="1" customWidth="1"/>
    <col min="16" max="16" width="9.44140625" bestFit="1" customWidth="1"/>
    <col min="17" max="17" width="12.109375" customWidth="1"/>
  </cols>
  <sheetData>
    <row r="1" spans="2:14" ht="15.75" customHeight="1" x14ac:dyDescent="0.3">
      <c r="B1" s="408" t="s">
        <v>97</v>
      </c>
      <c r="C1" s="408"/>
      <c r="D1" s="408"/>
      <c r="E1" s="408"/>
      <c r="F1" s="408"/>
      <c r="G1" s="408"/>
      <c r="H1" s="408"/>
      <c r="I1" s="408"/>
      <c r="J1" s="408"/>
      <c r="K1" s="408"/>
      <c r="L1" s="3"/>
      <c r="M1" s="78"/>
      <c r="N1" s="78"/>
    </row>
    <row r="2" spans="2:14" ht="15.6" x14ac:dyDescent="0.3">
      <c r="B2" s="408" t="s">
        <v>156</v>
      </c>
      <c r="C2" s="409"/>
      <c r="D2" s="409"/>
      <c r="E2" s="409"/>
      <c r="F2" s="409"/>
      <c r="G2" s="409"/>
      <c r="H2" s="409"/>
      <c r="I2" s="409"/>
      <c r="J2" s="409"/>
      <c r="K2" s="409"/>
      <c r="L2" s="4"/>
    </row>
    <row r="3" spans="2:14" ht="15.6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128"/>
      <c r="M3" s="127"/>
    </row>
    <row r="4" spans="2:14" ht="15.6" x14ac:dyDescent="0.3">
      <c r="B4" s="5"/>
      <c r="C4" s="5"/>
      <c r="D4" s="79"/>
      <c r="E4" s="79"/>
      <c r="F4" s="79"/>
      <c r="G4" s="79"/>
      <c r="H4" s="79"/>
      <c r="I4" s="79"/>
      <c r="J4" s="80"/>
      <c r="K4" s="5"/>
      <c r="L4" s="5"/>
    </row>
    <row r="5" spans="2:14" ht="14.25" customHeight="1" x14ac:dyDescent="0.3">
      <c r="B5" s="470" t="s">
        <v>1</v>
      </c>
      <c r="C5" s="470" t="s">
        <v>2</v>
      </c>
      <c r="D5" s="472" t="s">
        <v>3</v>
      </c>
      <c r="E5" s="472"/>
      <c r="F5" s="472"/>
      <c r="G5" s="472"/>
      <c r="H5" s="473" t="s">
        <v>4</v>
      </c>
      <c r="I5" s="473" t="s">
        <v>59</v>
      </c>
      <c r="J5" s="470" t="s">
        <v>5</v>
      </c>
      <c r="K5" s="470" t="s">
        <v>60</v>
      </c>
      <c r="L5" s="81"/>
    </row>
    <row r="6" spans="2:14" ht="25.5" customHeight="1" x14ac:dyDescent="0.3">
      <c r="B6" s="471"/>
      <c r="C6" s="471"/>
      <c r="D6" s="9" t="s">
        <v>6</v>
      </c>
      <c r="E6" s="9" t="s">
        <v>7</v>
      </c>
      <c r="F6" s="9" t="s">
        <v>8</v>
      </c>
      <c r="G6" s="9" t="s">
        <v>9</v>
      </c>
      <c r="H6" s="419"/>
      <c r="I6" s="419"/>
      <c r="J6" s="414"/>
      <c r="K6" s="414"/>
      <c r="L6" s="81"/>
    </row>
    <row r="7" spans="2:14" s="88" customFormat="1" ht="13.35" customHeight="1" x14ac:dyDescent="0.3">
      <c r="B7" s="82" t="s">
        <v>53</v>
      </c>
      <c r="C7" s="83" t="s">
        <v>98</v>
      </c>
      <c r="D7" s="84"/>
      <c r="E7" s="84"/>
      <c r="F7" s="84"/>
      <c r="G7" s="84"/>
      <c r="H7" s="84"/>
      <c r="I7" s="84"/>
      <c r="J7" s="85"/>
      <c r="K7" s="86"/>
      <c r="L7" s="87"/>
    </row>
    <row r="8" spans="2:14" ht="13.35" customHeight="1" x14ac:dyDescent="0.3">
      <c r="B8" s="130" t="s">
        <v>53</v>
      </c>
      <c r="C8" s="131" t="s">
        <v>99</v>
      </c>
      <c r="D8" s="132">
        <v>8.15</v>
      </c>
      <c r="E8" s="132">
        <v>30.95</v>
      </c>
      <c r="F8" s="132">
        <v>0.03</v>
      </c>
      <c r="G8" s="133">
        <f t="shared" ref="G8:G10" si="0">SUM(D8:F8)</f>
        <v>39.130000000000003</v>
      </c>
      <c r="H8" s="132">
        <v>11.78</v>
      </c>
      <c r="I8" s="132">
        <f>H8/E8*1000</f>
        <v>380.61389337641356</v>
      </c>
      <c r="J8" s="134">
        <v>111</v>
      </c>
      <c r="K8" s="135" t="s">
        <v>163</v>
      </c>
      <c r="L8" s="129"/>
    </row>
    <row r="9" spans="2:14" ht="13.35" customHeight="1" x14ac:dyDescent="0.3">
      <c r="B9" s="136" t="s">
        <v>55</v>
      </c>
      <c r="C9" s="25" t="s">
        <v>100</v>
      </c>
      <c r="D9" s="133">
        <v>702.09</v>
      </c>
      <c r="E9" s="133">
        <v>10042.68</v>
      </c>
      <c r="F9" s="133">
        <v>712.55</v>
      </c>
      <c r="G9" s="133">
        <f t="shared" si="0"/>
        <v>11457.32</v>
      </c>
      <c r="H9" s="133">
        <v>12315.26</v>
      </c>
      <c r="I9" s="133">
        <f>H9/E9*1000</f>
        <v>1226.2921849546137</v>
      </c>
      <c r="J9" s="137">
        <v>12038</v>
      </c>
      <c r="K9" s="138"/>
      <c r="L9" s="129"/>
    </row>
    <row r="10" spans="2:14" ht="13.5" customHeight="1" x14ac:dyDescent="0.3">
      <c r="B10" s="136" t="s">
        <v>57</v>
      </c>
      <c r="C10" s="25" t="s">
        <v>101</v>
      </c>
      <c r="D10" s="133">
        <v>949.12</v>
      </c>
      <c r="E10" s="133">
        <v>10611.99</v>
      </c>
      <c r="F10" s="133">
        <v>610.41999999999996</v>
      </c>
      <c r="G10" s="133">
        <f t="shared" si="0"/>
        <v>12171.53</v>
      </c>
      <c r="H10" s="133">
        <v>15258.83</v>
      </c>
      <c r="I10" s="133">
        <f t="shared" ref="I10:I17" si="1">H10/E10*1000</f>
        <v>1437.8858253729979</v>
      </c>
      <c r="J10" s="139">
        <v>12766</v>
      </c>
      <c r="K10" s="138"/>
      <c r="L10" s="125"/>
    </row>
    <row r="11" spans="2:14" ht="13.35" customHeight="1" x14ac:dyDescent="0.3">
      <c r="B11" s="136" t="s">
        <v>102</v>
      </c>
      <c r="C11" s="25" t="s">
        <v>103</v>
      </c>
      <c r="D11" s="133">
        <v>1024.75</v>
      </c>
      <c r="E11" s="133">
        <v>8415.27</v>
      </c>
      <c r="F11" s="133">
        <v>1397.95</v>
      </c>
      <c r="G11" s="133">
        <f>SUM(D11:F11)</f>
        <v>10837.970000000001</v>
      </c>
      <c r="H11" s="133">
        <v>7128.65</v>
      </c>
      <c r="I11" s="133">
        <f t="shared" si="1"/>
        <v>847.10888658355577</v>
      </c>
      <c r="J11" s="139">
        <v>17799</v>
      </c>
      <c r="K11" s="138"/>
      <c r="L11" s="125"/>
    </row>
    <row r="12" spans="2:14" s="127" customFormat="1" ht="13.35" customHeight="1" x14ac:dyDescent="0.3">
      <c r="B12" s="251" t="s">
        <v>104</v>
      </c>
      <c r="C12" s="252" t="s">
        <v>105</v>
      </c>
      <c r="D12" s="253">
        <v>2706.05</v>
      </c>
      <c r="E12" s="253">
        <v>8643.8799999999992</v>
      </c>
      <c r="F12" s="253">
        <v>273.37</v>
      </c>
      <c r="G12" s="253">
        <f t="shared" ref="G12:G18" si="2">SUM(D12:F12)</f>
        <v>11623.300000000001</v>
      </c>
      <c r="H12" s="253">
        <v>5882.16</v>
      </c>
      <c r="I12" s="253">
        <f t="shared" si="1"/>
        <v>680.49996066581218</v>
      </c>
      <c r="J12" s="254">
        <v>21395</v>
      </c>
      <c r="K12" s="255"/>
      <c r="L12" s="232"/>
    </row>
    <row r="13" spans="2:14" ht="13.35" customHeight="1" x14ac:dyDescent="0.3">
      <c r="B13" s="136" t="s">
        <v>106</v>
      </c>
      <c r="C13" s="25" t="s">
        <v>107</v>
      </c>
      <c r="D13" s="133">
        <v>911</v>
      </c>
      <c r="E13" s="133">
        <v>1073</v>
      </c>
      <c r="F13" s="133">
        <v>0</v>
      </c>
      <c r="G13" s="133">
        <f t="shared" si="2"/>
        <v>1984</v>
      </c>
      <c r="H13" s="133">
        <v>1348.84</v>
      </c>
      <c r="I13" s="133">
        <f t="shared" si="1"/>
        <v>1257.0736253494874</v>
      </c>
      <c r="J13" s="139">
        <v>4103</v>
      </c>
      <c r="K13" s="138"/>
      <c r="L13" s="125"/>
    </row>
    <row r="14" spans="2:14" ht="13.35" customHeight="1" x14ac:dyDescent="0.3">
      <c r="B14" s="136" t="s">
        <v>108</v>
      </c>
      <c r="C14" s="25" t="s">
        <v>109</v>
      </c>
      <c r="D14" s="133">
        <v>1625.26</v>
      </c>
      <c r="E14" s="133">
        <v>3409.5</v>
      </c>
      <c r="F14" s="133">
        <v>134.65</v>
      </c>
      <c r="G14" s="133">
        <f t="shared" si="2"/>
        <v>5169.41</v>
      </c>
      <c r="H14" s="133">
        <v>3950.86</v>
      </c>
      <c r="I14" s="133">
        <f>H14/E14*1000</f>
        <v>1158.7798797477635</v>
      </c>
      <c r="J14" s="139">
        <v>4913</v>
      </c>
      <c r="K14" s="138"/>
      <c r="L14" s="125"/>
    </row>
    <row r="15" spans="2:14" ht="13.35" customHeight="1" x14ac:dyDescent="0.3">
      <c r="B15" s="136" t="s">
        <v>110</v>
      </c>
      <c r="C15" s="25" t="s">
        <v>111</v>
      </c>
      <c r="D15" s="133">
        <v>670.65</v>
      </c>
      <c r="E15" s="133">
        <v>836</v>
      </c>
      <c r="F15" s="133">
        <v>226.53</v>
      </c>
      <c r="G15" s="133">
        <f t="shared" si="2"/>
        <v>1733.18</v>
      </c>
      <c r="H15" s="133">
        <v>863.02</v>
      </c>
      <c r="I15" s="133">
        <f t="shared" si="1"/>
        <v>1032.3205741626793</v>
      </c>
      <c r="J15" s="139">
        <v>3940</v>
      </c>
      <c r="K15" s="138"/>
      <c r="L15" s="125"/>
    </row>
    <row r="16" spans="2:14" ht="13.35" customHeight="1" x14ac:dyDescent="0.3">
      <c r="B16" s="136" t="s">
        <v>112</v>
      </c>
      <c r="C16" s="25" t="s">
        <v>113</v>
      </c>
      <c r="D16" s="133">
        <v>255.4</v>
      </c>
      <c r="E16" s="133">
        <v>1734.15</v>
      </c>
      <c r="F16" s="133">
        <v>469.93</v>
      </c>
      <c r="G16" s="133">
        <f t="shared" si="2"/>
        <v>2459.48</v>
      </c>
      <c r="H16" s="133">
        <v>866.73</v>
      </c>
      <c r="I16" s="133">
        <f t="shared" si="1"/>
        <v>499.80105527203528</v>
      </c>
      <c r="J16" s="139">
        <v>7441</v>
      </c>
      <c r="K16" s="138"/>
      <c r="L16" s="125"/>
    </row>
    <row r="17" spans="2:12" ht="13.35" customHeight="1" x14ac:dyDescent="0.3">
      <c r="B17" s="140" t="s">
        <v>21</v>
      </c>
      <c r="C17" s="141" t="s">
        <v>114</v>
      </c>
      <c r="D17" s="142">
        <v>59.81</v>
      </c>
      <c r="E17" s="142">
        <v>102.84</v>
      </c>
      <c r="F17" s="142">
        <v>0</v>
      </c>
      <c r="G17" s="133">
        <f t="shared" si="2"/>
        <v>162.65</v>
      </c>
      <c r="H17" s="142">
        <v>19.420000000000002</v>
      </c>
      <c r="I17" s="142">
        <f t="shared" si="1"/>
        <v>188.83702839362118</v>
      </c>
      <c r="J17" s="143">
        <v>456</v>
      </c>
      <c r="K17" s="144"/>
      <c r="L17" s="125"/>
    </row>
    <row r="18" spans="2:12" ht="13.35" customHeight="1" x14ac:dyDescent="0.3">
      <c r="B18" s="90"/>
      <c r="C18" s="91" t="s">
        <v>9</v>
      </c>
      <c r="D18" s="92">
        <f>SUM(D8:D17)</f>
        <v>8912.2799999999988</v>
      </c>
      <c r="E18" s="92">
        <f>SUM(E8:E17)</f>
        <v>44900.26</v>
      </c>
      <c r="F18" s="92">
        <f>SUM(F8:F17)</f>
        <v>3825.43</v>
      </c>
      <c r="G18" s="92">
        <f t="shared" si="2"/>
        <v>57637.97</v>
      </c>
      <c r="H18" s="92">
        <f>SUM(H8:H17)</f>
        <v>47645.55</v>
      </c>
      <c r="I18" s="92">
        <f>H18/E18*1000</f>
        <v>1061.1419622069002</v>
      </c>
      <c r="J18" s="93">
        <f>SUM(J8:J17)</f>
        <v>84962</v>
      </c>
      <c r="K18" s="94"/>
      <c r="L18" s="89"/>
    </row>
    <row r="19" spans="2:12" ht="13.35" customHeight="1" x14ac:dyDescent="0.3">
      <c r="B19" s="29"/>
      <c r="C19" s="11"/>
      <c r="D19" s="95"/>
      <c r="E19" s="95"/>
      <c r="F19" s="95"/>
      <c r="G19" s="95"/>
      <c r="H19" s="95"/>
      <c r="I19" s="95"/>
      <c r="J19" s="96"/>
      <c r="K19" s="89"/>
      <c r="L19" s="89"/>
    </row>
    <row r="20" spans="2:12" ht="13.35" customHeight="1" x14ac:dyDescent="0.3">
      <c r="B20" s="97"/>
      <c r="C20" s="97"/>
      <c r="D20" s="98"/>
      <c r="E20" s="98"/>
      <c r="F20" s="98"/>
      <c r="G20" s="98"/>
      <c r="H20" s="98"/>
      <c r="I20" s="98"/>
      <c r="J20" s="99"/>
      <c r="K20" s="100"/>
      <c r="L20" s="100"/>
    </row>
    <row r="21" spans="2:12" ht="13.35" customHeight="1" x14ac:dyDescent="0.3">
      <c r="B21" s="97"/>
      <c r="C21" s="97"/>
      <c r="D21" s="98"/>
      <c r="E21" s="98"/>
      <c r="F21" s="98"/>
      <c r="G21" s="98"/>
      <c r="H21" s="98"/>
      <c r="I21" s="98"/>
      <c r="J21" s="99"/>
      <c r="K21" s="100"/>
      <c r="L21" s="100"/>
    </row>
    <row r="22" spans="2:12" ht="14.25" customHeight="1" x14ac:dyDescent="0.3">
      <c r="B22" s="470" t="s">
        <v>1</v>
      </c>
      <c r="C22" s="470" t="s">
        <v>2</v>
      </c>
      <c r="D22" s="472" t="s">
        <v>3</v>
      </c>
      <c r="E22" s="472"/>
      <c r="F22" s="472"/>
      <c r="G22" s="472"/>
      <c r="H22" s="473" t="s">
        <v>4</v>
      </c>
      <c r="I22" s="473" t="s">
        <v>59</v>
      </c>
      <c r="J22" s="470" t="s">
        <v>5</v>
      </c>
      <c r="K22" s="470" t="s">
        <v>60</v>
      </c>
      <c r="L22" s="81"/>
    </row>
    <row r="23" spans="2:12" ht="25.5" customHeight="1" x14ac:dyDescent="0.3">
      <c r="B23" s="471"/>
      <c r="C23" s="471"/>
      <c r="D23" s="9" t="s">
        <v>6</v>
      </c>
      <c r="E23" s="9" t="s">
        <v>7</v>
      </c>
      <c r="F23" s="9" t="s">
        <v>8</v>
      </c>
      <c r="G23" s="9" t="s">
        <v>9</v>
      </c>
      <c r="H23" s="419"/>
      <c r="I23" s="419"/>
      <c r="J23" s="414"/>
      <c r="K23" s="414"/>
      <c r="L23" s="81"/>
    </row>
    <row r="24" spans="2:12" ht="13.35" customHeight="1" x14ac:dyDescent="0.3">
      <c r="B24" s="101" t="s">
        <v>55</v>
      </c>
      <c r="C24" s="102" t="s">
        <v>115</v>
      </c>
      <c r="D24" s="103"/>
      <c r="E24" s="103"/>
      <c r="F24" s="103"/>
      <c r="G24" s="103"/>
      <c r="H24" s="103"/>
      <c r="I24" s="103"/>
      <c r="J24" s="104"/>
      <c r="K24" s="105"/>
      <c r="L24" s="89"/>
    </row>
    <row r="25" spans="2:12" ht="13.35" customHeight="1" x14ac:dyDescent="0.3">
      <c r="B25" s="130" t="s">
        <v>53</v>
      </c>
      <c r="C25" s="131" t="s">
        <v>99</v>
      </c>
      <c r="D25" s="132">
        <v>0</v>
      </c>
      <c r="E25" s="132">
        <v>0</v>
      </c>
      <c r="F25" s="132">
        <v>0</v>
      </c>
      <c r="G25" s="133">
        <f t="shared" ref="G25:G34" si="3">SUM(D25:F25)</f>
        <v>0</v>
      </c>
      <c r="H25" s="132">
        <v>0</v>
      </c>
      <c r="I25" s="132">
        <v>0</v>
      </c>
      <c r="J25" s="132">
        <v>0</v>
      </c>
      <c r="K25" s="135" t="s">
        <v>116</v>
      </c>
      <c r="L25" s="129"/>
    </row>
    <row r="26" spans="2:12" ht="13.35" customHeight="1" x14ac:dyDescent="0.3">
      <c r="B26" s="136" t="s">
        <v>55</v>
      </c>
      <c r="C26" s="25" t="s">
        <v>100</v>
      </c>
      <c r="D26" s="133">
        <v>189.88</v>
      </c>
      <c r="E26" s="133">
        <v>1128.3499999999999</v>
      </c>
      <c r="F26" s="133">
        <v>132.26</v>
      </c>
      <c r="G26" s="133">
        <f t="shared" si="3"/>
        <v>1450.49</v>
      </c>
      <c r="H26" s="133">
        <v>736.24</v>
      </c>
      <c r="I26" s="133">
        <f t="shared" ref="I26:I34" si="4">H26/E26*1000</f>
        <v>652.49257765764185</v>
      </c>
      <c r="J26" s="139">
        <v>2756</v>
      </c>
      <c r="K26" s="138" t="s">
        <v>117</v>
      </c>
      <c r="L26" s="129"/>
    </row>
    <row r="27" spans="2:12" ht="13.35" customHeight="1" x14ac:dyDescent="0.3">
      <c r="B27" s="136" t="s">
        <v>57</v>
      </c>
      <c r="C27" s="25" t="s">
        <v>101</v>
      </c>
      <c r="D27" s="133">
        <v>81.569999999999993</v>
      </c>
      <c r="E27" s="133">
        <v>590.73</v>
      </c>
      <c r="F27" s="133">
        <v>49.51</v>
      </c>
      <c r="G27" s="133">
        <f t="shared" si="3"/>
        <v>721.81</v>
      </c>
      <c r="H27" s="133">
        <v>365.21</v>
      </c>
      <c r="I27" s="133">
        <f t="shared" si="4"/>
        <v>618.23506508895764</v>
      </c>
      <c r="J27" s="139">
        <v>1510</v>
      </c>
      <c r="K27" s="138"/>
      <c r="L27" s="125"/>
    </row>
    <row r="28" spans="2:12" ht="13.35" customHeight="1" x14ac:dyDescent="0.3">
      <c r="B28" s="136" t="s">
        <v>102</v>
      </c>
      <c r="C28" s="25" t="s">
        <v>103</v>
      </c>
      <c r="D28" s="133">
        <v>436.19</v>
      </c>
      <c r="E28" s="133">
        <v>777.44</v>
      </c>
      <c r="F28" s="133">
        <v>50.95</v>
      </c>
      <c r="G28" s="133">
        <f t="shared" si="3"/>
        <v>1264.5800000000002</v>
      </c>
      <c r="H28" s="133">
        <v>579.4</v>
      </c>
      <c r="I28" s="133">
        <f t="shared" si="4"/>
        <v>745.26651574398022</v>
      </c>
      <c r="J28" s="137">
        <v>1354</v>
      </c>
      <c r="K28" s="138"/>
      <c r="L28" s="125"/>
    </row>
    <row r="29" spans="2:12" s="127" customFormat="1" ht="12.75" customHeight="1" x14ac:dyDescent="0.3">
      <c r="B29" s="251" t="s">
        <v>104</v>
      </c>
      <c r="C29" s="252" t="s">
        <v>105</v>
      </c>
      <c r="D29" s="253">
        <v>151</v>
      </c>
      <c r="E29" s="253">
        <v>424.5</v>
      </c>
      <c r="F29" s="253">
        <v>104.5</v>
      </c>
      <c r="G29" s="253">
        <f t="shared" si="3"/>
        <v>680</v>
      </c>
      <c r="H29" s="253">
        <v>367.15</v>
      </c>
      <c r="I29" s="253">
        <f t="shared" si="4"/>
        <v>864.89988221436977</v>
      </c>
      <c r="J29" s="254">
        <v>1840</v>
      </c>
      <c r="K29" s="255"/>
      <c r="L29" s="232"/>
    </row>
    <row r="30" spans="2:12" ht="13.35" customHeight="1" x14ac:dyDescent="0.3">
      <c r="B30" s="136" t="s">
        <v>106</v>
      </c>
      <c r="C30" s="25" t="s">
        <v>107</v>
      </c>
      <c r="D30" s="133">
        <v>81</v>
      </c>
      <c r="E30" s="133">
        <v>253</v>
      </c>
      <c r="F30" s="133">
        <v>7</v>
      </c>
      <c r="G30" s="133">
        <f t="shared" si="3"/>
        <v>341</v>
      </c>
      <c r="H30" s="133">
        <v>147.69999999999999</v>
      </c>
      <c r="I30" s="133">
        <f t="shared" si="4"/>
        <v>583.79446640316201</v>
      </c>
      <c r="J30" s="137">
        <v>205</v>
      </c>
      <c r="K30" s="138"/>
      <c r="L30" s="125"/>
    </row>
    <row r="31" spans="2:12" ht="13.35" customHeight="1" x14ac:dyDescent="0.3">
      <c r="B31" s="136" t="s">
        <v>108</v>
      </c>
      <c r="C31" s="25" t="s">
        <v>109</v>
      </c>
      <c r="D31" s="133">
        <v>1237.05</v>
      </c>
      <c r="E31" s="133">
        <v>2602.9</v>
      </c>
      <c r="F31" s="133">
        <v>19.95</v>
      </c>
      <c r="G31" s="133">
        <f t="shared" si="3"/>
        <v>3859.8999999999996</v>
      </c>
      <c r="H31" s="133">
        <v>1978.2</v>
      </c>
      <c r="I31" s="133">
        <f t="shared" si="4"/>
        <v>759.99846325252611</v>
      </c>
      <c r="J31" s="137">
        <v>2548</v>
      </c>
      <c r="K31" s="138"/>
      <c r="L31" s="125"/>
    </row>
    <row r="32" spans="2:12" ht="13.35" customHeight="1" x14ac:dyDescent="0.3">
      <c r="B32" s="136" t="s">
        <v>110</v>
      </c>
      <c r="C32" s="25" t="s">
        <v>111</v>
      </c>
      <c r="D32" s="133">
        <v>228.1</v>
      </c>
      <c r="E32" s="133">
        <v>977.3</v>
      </c>
      <c r="F32" s="133">
        <v>112</v>
      </c>
      <c r="G32" s="133">
        <f t="shared" si="3"/>
        <v>1317.3999999999999</v>
      </c>
      <c r="H32" s="133">
        <v>580.34</v>
      </c>
      <c r="I32" s="133">
        <f t="shared" si="4"/>
        <v>593.81970735700406</v>
      </c>
      <c r="J32" s="139">
        <v>1032</v>
      </c>
      <c r="K32" s="138"/>
      <c r="L32" s="125"/>
    </row>
    <row r="33" spans="2:12" ht="13.35" customHeight="1" x14ac:dyDescent="0.3">
      <c r="B33" s="136" t="s">
        <v>112</v>
      </c>
      <c r="C33" s="25" t="s">
        <v>113</v>
      </c>
      <c r="D33" s="133">
        <v>25</v>
      </c>
      <c r="E33" s="133">
        <v>886.65</v>
      </c>
      <c r="F33" s="133">
        <v>128.75</v>
      </c>
      <c r="G33" s="133">
        <f t="shared" si="3"/>
        <v>1040.4000000000001</v>
      </c>
      <c r="H33" s="133">
        <v>287.3</v>
      </c>
      <c r="I33" s="133">
        <f t="shared" si="4"/>
        <v>324.0286471550217</v>
      </c>
      <c r="J33" s="139">
        <v>1442</v>
      </c>
      <c r="K33" s="138"/>
      <c r="L33" s="125"/>
    </row>
    <row r="34" spans="2:12" ht="13.35" customHeight="1" x14ac:dyDescent="0.3">
      <c r="B34" s="140" t="s">
        <v>21</v>
      </c>
      <c r="C34" s="141" t="s">
        <v>114</v>
      </c>
      <c r="D34" s="142">
        <v>25</v>
      </c>
      <c r="E34" s="142">
        <v>3.61</v>
      </c>
      <c r="F34" s="142">
        <v>0</v>
      </c>
      <c r="G34" s="133">
        <f t="shared" si="3"/>
        <v>28.61</v>
      </c>
      <c r="H34" s="142">
        <v>3.25</v>
      </c>
      <c r="I34" s="133">
        <f t="shared" si="4"/>
        <v>900.27700831024936</v>
      </c>
      <c r="J34" s="145">
        <v>46</v>
      </c>
      <c r="K34" s="144"/>
      <c r="L34" s="125"/>
    </row>
    <row r="35" spans="2:12" ht="13.35" customHeight="1" x14ac:dyDescent="0.3">
      <c r="B35" s="90"/>
      <c r="C35" s="91" t="s">
        <v>9</v>
      </c>
      <c r="D35" s="146">
        <f>SUM(D25:D34)</f>
        <v>2454.79</v>
      </c>
      <c r="E35" s="146">
        <f>SUM(E25:E34)</f>
        <v>7644.48</v>
      </c>
      <c r="F35" s="146">
        <f>SUM(F25:F34)</f>
        <v>604.91999999999996</v>
      </c>
      <c r="G35" s="146">
        <f>SUM(D35:F35)</f>
        <v>10704.19</v>
      </c>
      <c r="H35" s="146">
        <f>SUM(H25:H34)</f>
        <v>5044.79</v>
      </c>
      <c r="I35" s="146">
        <f>H35/E35*1000</f>
        <v>659.9258549960233</v>
      </c>
      <c r="J35" s="147">
        <f>SUM(J25:J34)</f>
        <v>12733</v>
      </c>
      <c r="K35" s="148"/>
      <c r="L35" s="125"/>
    </row>
    <row r="36" spans="2:12" ht="13.35" customHeight="1" x14ac:dyDescent="0.3">
      <c r="B36" s="106"/>
      <c r="C36" s="106"/>
      <c r="D36" s="107"/>
      <c r="E36" s="107"/>
      <c r="F36" s="107"/>
      <c r="G36" s="107"/>
      <c r="H36" s="107"/>
      <c r="I36" s="107"/>
      <c r="J36" s="108"/>
      <c r="K36" s="109"/>
      <c r="L36" s="89"/>
    </row>
    <row r="37" spans="2:12" ht="13.35" customHeight="1" x14ac:dyDescent="0.3">
      <c r="B37" s="29"/>
      <c r="C37" s="29"/>
      <c r="D37" s="110"/>
      <c r="E37" s="110"/>
      <c r="F37" s="110"/>
      <c r="G37" s="110"/>
      <c r="H37" s="110"/>
      <c r="I37" s="110"/>
      <c r="J37" s="111"/>
      <c r="K37" s="89"/>
      <c r="L37" s="89"/>
    </row>
    <row r="38" spans="2:12" ht="13.35" customHeight="1" x14ac:dyDescent="0.3">
      <c r="B38" s="29"/>
      <c r="C38" s="29"/>
      <c r="D38" s="110"/>
      <c r="E38" s="110"/>
      <c r="F38" s="110"/>
      <c r="G38" s="110"/>
      <c r="H38" s="110"/>
      <c r="I38" s="110"/>
      <c r="J38" s="111"/>
      <c r="K38" s="89"/>
      <c r="L38" s="89"/>
    </row>
    <row r="39" spans="2:12" ht="13.35" customHeight="1" x14ac:dyDescent="0.3">
      <c r="B39" s="470" t="s">
        <v>1</v>
      </c>
      <c r="C39" s="470" t="s">
        <v>2</v>
      </c>
      <c r="D39" s="472" t="s">
        <v>3</v>
      </c>
      <c r="E39" s="472"/>
      <c r="F39" s="472"/>
      <c r="G39" s="472"/>
      <c r="H39" s="473" t="s">
        <v>4</v>
      </c>
      <c r="I39" s="473" t="s">
        <v>59</v>
      </c>
      <c r="J39" s="470" t="s">
        <v>5</v>
      </c>
      <c r="K39" s="470" t="s">
        <v>60</v>
      </c>
      <c r="L39" s="81"/>
    </row>
    <row r="40" spans="2:12" ht="27" customHeight="1" x14ac:dyDescent="0.3">
      <c r="B40" s="471"/>
      <c r="C40" s="471"/>
      <c r="D40" s="9" t="s">
        <v>6</v>
      </c>
      <c r="E40" s="9" t="s">
        <v>7</v>
      </c>
      <c r="F40" s="9" t="s">
        <v>8</v>
      </c>
      <c r="G40" s="9" t="s">
        <v>9</v>
      </c>
      <c r="H40" s="419"/>
      <c r="I40" s="419"/>
      <c r="J40" s="414"/>
      <c r="K40" s="414"/>
      <c r="L40" s="81"/>
    </row>
    <row r="41" spans="2:12" ht="13.35" customHeight="1" x14ac:dyDescent="0.3">
      <c r="B41" s="101" t="s">
        <v>57</v>
      </c>
      <c r="C41" s="102" t="s">
        <v>118</v>
      </c>
      <c r="D41" s="103"/>
      <c r="E41" s="103"/>
      <c r="F41" s="103"/>
      <c r="G41" s="103"/>
      <c r="H41" s="103"/>
      <c r="I41" s="103"/>
      <c r="J41" s="104"/>
      <c r="K41" s="105"/>
      <c r="L41" s="89"/>
    </row>
    <row r="42" spans="2:12" ht="13.35" customHeight="1" x14ac:dyDescent="0.3">
      <c r="B42" s="130" t="s">
        <v>53</v>
      </c>
      <c r="C42" s="131" t="s">
        <v>99</v>
      </c>
      <c r="D42" s="132">
        <v>0</v>
      </c>
      <c r="E42" s="132">
        <v>0</v>
      </c>
      <c r="F42" s="132">
        <v>0</v>
      </c>
      <c r="G42" s="133">
        <f t="shared" ref="G42:G51" si="5">SUM(D42:F42)</f>
        <v>0</v>
      </c>
      <c r="H42" s="132">
        <v>0</v>
      </c>
      <c r="I42" s="132">
        <v>0</v>
      </c>
      <c r="J42" s="132">
        <v>0</v>
      </c>
      <c r="K42" s="135" t="s">
        <v>116</v>
      </c>
      <c r="L42" s="129"/>
    </row>
    <row r="43" spans="2:12" ht="13.35" customHeight="1" x14ac:dyDescent="0.3">
      <c r="B43" s="136" t="s">
        <v>55</v>
      </c>
      <c r="C43" s="25" t="s">
        <v>100</v>
      </c>
      <c r="D43" s="133">
        <v>0</v>
      </c>
      <c r="E43" s="133">
        <v>0</v>
      </c>
      <c r="F43" s="133">
        <v>0</v>
      </c>
      <c r="G43" s="133">
        <f t="shared" si="5"/>
        <v>0</v>
      </c>
      <c r="H43" s="133">
        <v>0</v>
      </c>
      <c r="I43" s="133">
        <v>0</v>
      </c>
      <c r="J43" s="133">
        <v>0</v>
      </c>
      <c r="K43" s="138" t="s">
        <v>117</v>
      </c>
      <c r="L43" s="129"/>
    </row>
    <row r="44" spans="2:12" ht="13.35" customHeight="1" x14ac:dyDescent="0.3">
      <c r="B44" s="136" t="s">
        <v>57</v>
      </c>
      <c r="C44" s="25" t="s">
        <v>101</v>
      </c>
      <c r="D44" s="133">
        <v>0</v>
      </c>
      <c r="E44" s="133">
        <v>0</v>
      </c>
      <c r="F44" s="133">
        <v>0</v>
      </c>
      <c r="G44" s="133">
        <f t="shared" si="5"/>
        <v>0</v>
      </c>
      <c r="H44" s="133">
        <v>0</v>
      </c>
      <c r="I44" s="133">
        <v>0</v>
      </c>
      <c r="J44" s="133">
        <v>0</v>
      </c>
      <c r="K44" s="138"/>
      <c r="L44" s="125"/>
    </row>
    <row r="45" spans="2:12" ht="13.35" customHeight="1" x14ac:dyDescent="0.3">
      <c r="B45" s="136" t="s">
        <v>102</v>
      </c>
      <c r="C45" s="25" t="s">
        <v>103</v>
      </c>
      <c r="D45" s="133">
        <v>0</v>
      </c>
      <c r="E45" s="133">
        <v>0</v>
      </c>
      <c r="F45" s="133">
        <v>0</v>
      </c>
      <c r="G45" s="133">
        <f t="shared" si="5"/>
        <v>0</v>
      </c>
      <c r="H45" s="133">
        <v>0</v>
      </c>
      <c r="I45" s="133">
        <v>0</v>
      </c>
      <c r="J45" s="133">
        <v>0</v>
      </c>
      <c r="K45" s="138"/>
      <c r="L45" s="125"/>
    </row>
    <row r="46" spans="2:12" s="127" customFormat="1" ht="13.35" customHeight="1" x14ac:dyDescent="0.3">
      <c r="B46" s="251" t="s">
        <v>104</v>
      </c>
      <c r="C46" s="252" t="s">
        <v>105</v>
      </c>
      <c r="D46" s="253">
        <v>945</v>
      </c>
      <c r="E46" s="253">
        <v>408</v>
      </c>
      <c r="F46" s="253">
        <v>23</v>
      </c>
      <c r="G46" s="253">
        <f t="shared" si="5"/>
        <v>1376</v>
      </c>
      <c r="H46" s="253">
        <v>265.2</v>
      </c>
      <c r="I46" s="253">
        <f>H46/E46*1000</f>
        <v>650</v>
      </c>
      <c r="J46" s="256">
        <v>1861</v>
      </c>
      <c r="K46" s="255"/>
      <c r="L46" s="232"/>
    </row>
    <row r="47" spans="2:12" ht="13.35" customHeight="1" x14ac:dyDescent="0.3">
      <c r="B47" s="136" t="s">
        <v>106</v>
      </c>
      <c r="C47" s="25" t="s">
        <v>107</v>
      </c>
      <c r="D47" s="133">
        <v>0</v>
      </c>
      <c r="E47" s="133">
        <v>0</v>
      </c>
      <c r="F47" s="133">
        <v>0</v>
      </c>
      <c r="G47" s="133">
        <f t="shared" si="5"/>
        <v>0</v>
      </c>
      <c r="H47" s="133">
        <v>0</v>
      </c>
      <c r="I47" s="133">
        <v>0</v>
      </c>
      <c r="J47" s="133">
        <v>0</v>
      </c>
      <c r="K47" s="138"/>
      <c r="L47" s="125"/>
    </row>
    <row r="48" spans="2:12" ht="13.35" customHeight="1" x14ac:dyDescent="0.3">
      <c r="B48" s="136" t="s">
        <v>108</v>
      </c>
      <c r="C48" s="25" t="s">
        <v>109</v>
      </c>
      <c r="D48" s="133">
        <v>548</v>
      </c>
      <c r="E48" s="133">
        <v>382</v>
      </c>
      <c r="F48" s="133">
        <v>0</v>
      </c>
      <c r="G48" s="133">
        <f t="shared" si="5"/>
        <v>930</v>
      </c>
      <c r="H48" s="133">
        <v>305.60000000000002</v>
      </c>
      <c r="I48" s="133">
        <f>H48/E48*1000</f>
        <v>800</v>
      </c>
      <c r="J48" s="137">
        <v>585</v>
      </c>
      <c r="K48" s="138"/>
      <c r="L48" s="125"/>
    </row>
    <row r="49" spans="2:12" ht="13.35" customHeight="1" x14ac:dyDescent="0.3">
      <c r="B49" s="136" t="s">
        <v>110</v>
      </c>
      <c r="C49" s="25" t="s">
        <v>111</v>
      </c>
      <c r="D49" s="133">
        <v>0</v>
      </c>
      <c r="E49" s="133">
        <v>0</v>
      </c>
      <c r="F49" s="133">
        <v>0</v>
      </c>
      <c r="G49" s="133">
        <f t="shared" si="5"/>
        <v>0</v>
      </c>
      <c r="H49" s="133">
        <v>0</v>
      </c>
      <c r="I49" s="133">
        <v>0</v>
      </c>
      <c r="J49" s="133">
        <v>0</v>
      </c>
      <c r="K49" s="138"/>
      <c r="L49" s="125"/>
    </row>
    <row r="50" spans="2:12" ht="13.35" customHeight="1" x14ac:dyDescent="0.3">
      <c r="B50" s="136" t="s">
        <v>112</v>
      </c>
      <c r="C50" s="25" t="s">
        <v>113</v>
      </c>
      <c r="D50" s="133">
        <v>19</v>
      </c>
      <c r="E50" s="133">
        <v>0</v>
      </c>
      <c r="F50" s="133">
        <v>6</v>
      </c>
      <c r="G50" s="133">
        <f t="shared" si="5"/>
        <v>25</v>
      </c>
      <c r="H50" s="133">
        <v>0</v>
      </c>
      <c r="I50" s="133">
        <v>0</v>
      </c>
      <c r="J50" s="133">
        <v>75</v>
      </c>
      <c r="K50" s="138"/>
      <c r="L50" s="125"/>
    </row>
    <row r="51" spans="2:12" ht="13.35" customHeight="1" x14ac:dyDescent="0.3">
      <c r="B51" s="140" t="s">
        <v>21</v>
      </c>
      <c r="C51" s="141" t="s">
        <v>114</v>
      </c>
      <c r="D51" s="142">
        <v>0</v>
      </c>
      <c r="E51" s="142">
        <v>0</v>
      </c>
      <c r="F51" s="142">
        <v>0</v>
      </c>
      <c r="G51" s="133">
        <f t="shared" si="5"/>
        <v>0</v>
      </c>
      <c r="H51" s="142">
        <v>0</v>
      </c>
      <c r="I51" s="142">
        <v>0</v>
      </c>
      <c r="J51" s="142">
        <v>0</v>
      </c>
      <c r="K51" s="144"/>
      <c r="L51" s="125"/>
    </row>
    <row r="52" spans="2:12" ht="13.35" customHeight="1" x14ac:dyDescent="0.3">
      <c r="B52" s="90"/>
      <c r="C52" s="91" t="s">
        <v>9</v>
      </c>
      <c r="D52" s="146">
        <f>SUM(D42:D51)</f>
        <v>1512</v>
      </c>
      <c r="E52" s="146">
        <f>SUM(E42:E51)</f>
        <v>790</v>
      </c>
      <c r="F52" s="146">
        <f>SUM(F42:F51)</f>
        <v>29</v>
      </c>
      <c r="G52" s="146">
        <f>SUM(D52:F52)</f>
        <v>2331</v>
      </c>
      <c r="H52" s="146">
        <f>SUM(H42:H51)</f>
        <v>570.79999999999995</v>
      </c>
      <c r="I52" s="146">
        <f>H52/E52*1000</f>
        <v>722.5316455696202</v>
      </c>
      <c r="J52" s="147">
        <f>SUM(J42:J51)</f>
        <v>2521</v>
      </c>
      <c r="K52" s="148"/>
      <c r="L52" s="125"/>
    </row>
    <row r="53" spans="2:12" s="153" customFormat="1" ht="13.35" customHeight="1" x14ac:dyDescent="0.3">
      <c r="B53" s="149"/>
      <c r="C53" s="149"/>
      <c r="D53" s="150"/>
      <c r="E53" s="150"/>
      <c r="F53" s="150"/>
      <c r="G53" s="150"/>
      <c r="H53" s="150"/>
      <c r="I53" s="150"/>
      <c r="J53" s="151"/>
      <c r="K53" s="152"/>
      <c r="L53" s="152"/>
    </row>
    <row r="54" spans="2:12" s="153" customFormat="1" ht="13.35" customHeight="1" x14ac:dyDescent="0.3">
      <c r="B54" s="149"/>
      <c r="C54" s="149"/>
      <c r="D54" s="150"/>
      <c r="E54" s="150"/>
      <c r="F54" s="150"/>
      <c r="G54" s="150"/>
      <c r="H54" s="150"/>
      <c r="I54" s="150"/>
      <c r="J54" s="151"/>
      <c r="K54" s="152"/>
      <c r="L54" s="152"/>
    </row>
    <row r="55" spans="2:12" s="153" customFormat="1" ht="13.35" customHeight="1" x14ac:dyDescent="0.3">
      <c r="B55" s="149"/>
      <c r="C55" s="149"/>
      <c r="D55" s="150"/>
      <c r="E55" s="150"/>
      <c r="F55" s="150"/>
      <c r="G55" s="150"/>
      <c r="H55" s="150"/>
      <c r="I55" s="150"/>
      <c r="J55" s="151"/>
      <c r="K55" s="152"/>
      <c r="L55" s="152"/>
    </row>
    <row r="56" spans="2:12" s="153" customFormat="1" ht="13.35" customHeight="1" x14ac:dyDescent="0.3">
      <c r="B56" s="149"/>
      <c r="C56" s="149"/>
      <c r="D56" s="150"/>
      <c r="E56" s="150"/>
      <c r="F56" s="150"/>
      <c r="G56" s="150"/>
      <c r="H56" s="150"/>
      <c r="I56" s="150"/>
      <c r="J56" s="151"/>
      <c r="K56" s="152"/>
      <c r="L56" s="152"/>
    </row>
    <row r="57" spans="2:12" s="153" customFormat="1" ht="13.35" customHeight="1" x14ac:dyDescent="0.3">
      <c r="B57" s="149"/>
      <c r="C57" s="149"/>
      <c r="D57" s="150"/>
      <c r="E57" s="150"/>
      <c r="F57" s="150"/>
      <c r="G57" s="150"/>
      <c r="H57" s="150"/>
      <c r="I57" s="150"/>
      <c r="J57" s="151"/>
      <c r="K57" s="152"/>
      <c r="L57" s="152"/>
    </row>
    <row r="58" spans="2:12" s="153" customFormat="1" ht="13.35" customHeight="1" x14ac:dyDescent="0.3">
      <c r="B58" s="149"/>
      <c r="C58" s="149"/>
      <c r="D58" s="150"/>
      <c r="E58" s="150"/>
      <c r="F58" s="150"/>
      <c r="G58" s="150"/>
      <c r="H58" s="150"/>
      <c r="I58" s="150"/>
      <c r="J58" s="151"/>
      <c r="K58" s="152"/>
      <c r="L58" s="152"/>
    </row>
    <row r="59" spans="2:12" s="153" customFormat="1" ht="13.35" hidden="1" customHeight="1" x14ac:dyDescent="0.3">
      <c r="B59" s="149"/>
      <c r="C59" s="149"/>
      <c r="D59" s="150"/>
      <c r="E59" s="150"/>
      <c r="F59" s="150"/>
      <c r="G59" s="150"/>
      <c r="H59" s="150"/>
      <c r="I59" s="150"/>
      <c r="J59" s="151"/>
      <c r="K59" s="152"/>
      <c r="L59" s="152"/>
    </row>
    <row r="60" spans="2:12" ht="13.35" hidden="1" customHeight="1" x14ac:dyDescent="0.3">
      <c r="B60" s="470" t="s">
        <v>1</v>
      </c>
      <c r="C60" s="470" t="s">
        <v>2</v>
      </c>
      <c r="D60" s="474" t="s">
        <v>3</v>
      </c>
      <c r="E60" s="474"/>
      <c r="F60" s="474"/>
      <c r="G60" s="474"/>
      <c r="H60" s="475" t="s">
        <v>4</v>
      </c>
      <c r="I60" s="475" t="s">
        <v>59</v>
      </c>
      <c r="J60" s="470" t="s">
        <v>5</v>
      </c>
      <c r="K60" s="470" t="s">
        <v>60</v>
      </c>
      <c r="L60" s="81"/>
    </row>
    <row r="61" spans="2:12" ht="27" hidden="1" customHeight="1" x14ac:dyDescent="0.3">
      <c r="B61" s="471"/>
      <c r="C61" s="471"/>
      <c r="D61" s="154" t="s">
        <v>6</v>
      </c>
      <c r="E61" s="154" t="s">
        <v>7</v>
      </c>
      <c r="F61" s="154" t="s">
        <v>8</v>
      </c>
      <c r="G61" s="154" t="s">
        <v>9</v>
      </c>
      <c r="H61" s="476"/>
      <c r="I61" s="476"/>
      <c r="J61" s="414"/>
      <c r="K61" s="414"/>
      <c r="L61" s="81"/>
    </row>
    <row r="62" spans="2:12" ht="13.35" hidden="1" customHeight="1" x14ac:dyDescent="0.3">
      <c r="B62" s="101" t="s">
        <v>57</v>
      </c>
      <c r="C62" s="102" t="s">
        <v>119</v>
      </c>
      <c r="D62" s="155"/>
      <c r="E62" s="155"/>
      <c r="F62" s="155"/>
      <c r="G62" s="155"/>
      <c r="H62" s="155"/>
      <c r="I62" s="155"/>
      <c r="J62" s="156"/>
      <c r="K62" s="157"/>
      <c r="L62" s="125"/>
    </row>
    <row r="63" spans="2:12" ht="13.35" hidden="1" customHeight="1" x14ac:dyDescent="0.3">
      <c r="B63" s="130" t="s">
        <v>53</v>
      </c>
      <c r="C63" s="131" t="s">
        <v>99</v>
      </c>
      <c r="D63" s="132">
        <v>0</v>
      </c>
      <c r="E63" s="132">
        <v>0</v>
      </c>
      <c r="F63" s="132">
        <v>0</v>
      </c>
      <c r="G63" s="132">
        <f>SUM(D63:F63)</f>
        <v>0</v>
      </c>
      <c r="H63" s="132">
        <v>0</v>
      </c>
      <c r="I63" s="132">
        <v>0</v>
      </c>
      <c r="J63" s="158">
        <v>0</v>
      </c>
      <c r="K63" s="135" t="s">
        <v>120</v>
      </c>
      <c r="L63" s="129"/>
    </row>
    <row r="64" spans="2:12" ht="13.35" hidden="1" customHeight="1" x14ac:dyDescent="0.3">
      <c r="B64" s="136" t="s">
        <v>55</v>
      </c>
      <c r="C64" s="25" t="s">
        <v>100</v>
      </c>
      <c r="D64" s="133">
        <v>1007.82</v>
      </c>
      <c r="E64" s="133">
        <v>502.48</v>
      </c>
      <c r="F64" s="133">
        <v>426.35</v>
      </c>
      <c r="G64" s="133">
        <f t="shared" ref="G64:G70" si="6">SUM(D64:F64)</f>
        <v>1936.65</v>
      </c>
      <c r="H64" s="133">
        <v>85.04</v>
      </c>
      <c r="I64" s="133">
        <f t="shared" ref="I64:I67" si="7">H64/E64*1000</f>
        <v>169.24056678872793</v>
      </c>
      <c r="J64" s="137">
        <v>1859</v>
      </c>
      <c r="K64" s="138" t="s">
        <v>121</v>
      </c>
      <c r="L64" s="129"/>
    </row>
    <row r="65" spans="2:12" ht="13.35" hidden="1" customHeight="1" x14ac:dyDescent="0.3">
      <c r="B65" s="136" t="s">
        <v>57</v>
      </c>
      <c r="C65" s="25" t="s">
        <v>101</v>
      </c>
      <c r="D65" s="225">
        <v>147.22999999999999</v>
      </c>
      <c r="E65" s="226">
        <v>390.25</v>
      </c>
      <c r="F65" s="133">
        <v>120.14</v>
      </c>
      <c r="G65" s="133">
        <f t="shared" si="6"/>
        <v>657.62</v>
      </c>
      <c r="H65" s="133">
        <v>93.53</v>
      </c>
      <c r="I65" s="133">
        <f t="shared" si="7"/>
        <v>239.6668802049968</v>
      </c>
      <c r="J65" s="137">
        <v>476</v>
      </c>
      <c r="K65" s="138"/>
      <c r="L65" s="125"/>
    </row>
    <row r="66" spans="2:12" ht="13.35" hidden="1" customHeight="1" x14ac:dyDescent="0.3">
      <c r="B66" s="136" t="s">
        <v>102</v>
      </c>
      <c r="C66" s="25" t="s">
        <v>103</v>
      </c>
      <c r="D66" s="133">
        <v>14.18</v>
      </c>
      <c r="E66" s="133">
        <v>9.4</v>
      </c>
      <c r="F66" s="133">
        <v>20.55</v>
      </c>
      <c r="G66" s="133">
        <f t="shared" si="6"/>
        <v>44.129999999999995</v>
      </c>
      <c r="H66" s="133">
        <v>0.76</v>
      </c>
      <c r="I66" s="133">
        <f t="shared" si="7"/>
        <v>80.851063829787222</v>
      </c>
      <c r="J66" s="139">
        <v>49</v>
      </c>
      <c r="K66" s="138"/>
      <c r="L66" s="125"/>
    </row>
    <row r="67" spans="2:12" s="127" customFormat="1" ht="13.35" hidden="1" customHeight="1" x14ac:dyDescent="0.3">
      <c r="B67" s="251" t="s">
        <v>104</v>
      </c>
      <c r="C67" s="252" t="s">
        <v>105</v>
      </c>
      <c r="D67" s="253">
        <v>202.75</v>
      </c>
      <c r="E67" s="253">
        <v>62.25</v>
      </c>
      <c r="F67" s="253">
        <v>78.5</v>
      </c>
      <c r="G67" s="253">
        <f t="shared" si="6"/>
        <v>343.5</v>
      </c>
      <c r="H67" s="253">
        <v>43.63</v>
      </c>
      <c r="I67" s="253">
        <f t="shared" si="7"/>
        <v>700.88353413654625</v>
      </c>
      <c r="J67" s="256">
        <v>658</v>
      </c>
      <c r="K67" s="255"/>
      <c r="L67" s="232"/>
    </row>
    <row r="68" spans="2:12" ht="13.35" hidden="1" customHeight="1" x14ac:dyDescent="0.3">
      <c r="B68" s="136" t="s">
        <v>106</v>
      </c>
      <c r="C68" s="25" t="s">
        <v>107</v>
      </c>
      <c r="D68" s="133">
        <v>0</v>
      </c>
      <c r="E68" s="133">
        <v>0</v>
      </c>
      <c r="F68" s="133">
        <v>0</v>
      </c>
      <c r="G68" s="133">
        <f t="shared" si="6"/>
        <v>0</v>
      </c>
      <c r="H68" s="133">
        <v>0</v>
      </c>
      <c r="I68" s="133">
        <v>0</v>
      </c>
      <c r="J68" s="133">
        <v>0</v>
      </c>
      <c r="K68" s="138"/>
      <c r="L68" s="125"/>
    </row>
    <row r="69" spans="2:12" ht="13.35" hidden="1" customHeight="1" x14ac:dyDescent="0.3">
      <c r="B69" s="136" t="s">
        <v>108</v>
      </c>
      <c r="C69" s="25" t="s">
        <v>109</v>
      </c>
      <c r="D69" s="133">
        <v>0</v>
      </c>
      <c r="E69" s="133">
        <v>0</v>
      </c>
      <c r="F69" s="133">
        <v>0</v>
      </c>
      <c r="G69" s="133">
        <f t="shared" si="6"/>
        <v>0</v>
      </c>
      <c r="H69" s="133">
        <v>0</v>
      </c>
      <c r="I69" s="133">
        <v>0</v>
      </c>
      <c r="J69" s="133">
        <v>0</v>
      </c>
      <c r="K69" s="138"/>
      <c r="L69" s="125"/>
    </row>
    <row r="70" spans="2:12" ht="13.35" hidden="1" customHeight="1" x14ac:dyDescent="0.3">
      <c r="B70" s="136" t="s">
        <v>110</v>
      </c>
      <c r="C70" s="25" t="s">
        <v>111</v>
      </c>
      <c r="D70" s="133">
        <v>0</v>
      </c>
      <c r="E70" s="133">
        <v>0</v>
      </c>
      <c r="F70" s="133">
        <v>0</v>
      </c>
      <c r="G70" s="133">
        <f t="shared" si="6"/>
        <v>0</v>
      </c>
      <c r="H70" s="133">
        <v>0</v>
      </c>
      <c r="I70" s="133">
        <v>0</v>
      </c>
      <c r="J70" s="133">
        <v>0</v>
      </c>
      <c r="K70" s="138"/>
      <c r="L70" s="125"/>
    </row>
    <row r="71" spans="2:12" ht="13.35" hidden="1" customHeight="1" x14ac:dyDescent="0.3">
      <c r="B71" s="136" t="s">
        <v>112</v>
      </c>
      <c r="C71" s="25" t="s">
        <v>113</v>
      </c>
      <c r="D71" s="133">
        <v>0</v>
      </c>
      <c r="E71" s="133">
        <v>0</v>
      </c>
      <c r="F71" s="133">
        <v>0</v>
      </c>
      <c r="G71" s="133">
        <f t="shared" ref="G71" si="8">SUM(D71:F71)</f>
        <v>0</v>
      </c>
      <c r="H71" s="133">
        <v>0</v>
      </c>
      <c r="I71" s="133">
        <v>0</v>
      </c>
      <c r="J71" s="133">
        <v>0</v>
      </c>
      <c r="K71" s="138"/>
      <c r="L71" s="125"/>
    </row>
    <row r="72" spans="2:12" ht="13.35" hidden="1" customHeight="1" x14ac:dyDescent="0.3">
      <c r="B72" s="140" t="s">
        <v>21</v>
      </c>
      <c r="C72" s="141" t="s">
        <v>114</v>
      </c>
      <c r="D72" s="142">
        <v>0</v>
      </c>
      <c r="E72" s="142">
        <v>0</v>
      </c>
      <c r="F72" s="142">
        <v>0</v>
      </c>
      <c r="G72" s="133">
        <f t="shared" ref="G72" si="9">SUM(D72:F72)</f>
        <v>0</v>
      </c>
      <c r="H72" s="142">
        <v>0</v>
      </c>
      <c r="I72" s="142">
        <v>0</v>
      </c>
      <c r="J72" s="142">
        <v>0</v>
      </c>
      <c r="K72" s="144"/>
      <c r="L72" s="125"/>
    </row>
    <row r="73" spans="2:12" ht="13.35" hidden="1" customHeight="1" x14ac:dyDescent="0.3">
      <c r="B73" s="90"/>
      <c r="C73" s="91" t="s">
        <v>9</v>
      </c>
      <c r="D73" s="146">
        <f>SUM(D63:D72)</f>
        <v>1371.98</v>
      </c>
      <c r="E73" s="146">
        <f>SUM(E63:E72)</f>
        <v>964.38</v>
      </c>
      <c r="F73" s="146">
        <f>SUM(F63:F72)</f>
        <v>645.54</v>
      </c>
      <c r="G73" s="146">
        <f>SUM(D73:F73)</f>
        <v>2981.9</v>
      </c>
      <c r="H73" s="146">
        <f>SUM(H63:H72)</f>
        <v>222.95999999999998</v>
      </c>
      <c r="I73" s="146">
        <f>H73/E73*1000</f>
        <v>231.19517202762393</v>
      </c>
      <c r="J73" s="147">
        <f>SUM(J63:J72)</f>
        <v>3042</v>
      </c>
      <c r="K73" s="148"/>
      <c r="L73" s="125"/>
    </row>
    <row r="74" spans="2:12" ht="13.35" hidden="1" customHeight="1" x14ac:dyDescent="0.3">
      <c r="B74" s="29"/>
      <c r="C74" s="29"/>
      <c r="D74" s="123"/>
      <c r="E74" s="123"/>
      <c r="F74" s="123"/>
      <c r="G74" s="123"/>
      <c r="H74" s="123"/>
      <c r="I74" s="123"/>
      <c r="J74" s="124"/>
      <c r="K74" s="125"/>
      <c r="L74" s="125"/>
    </row>
    <row r="75" spans="2:12" ht="13.35" hidden="1" customHeight="1" x14ac:dyDescent="0.3">
      <c r="B75" s="29"/>
      <c r="C75" s="29"/>
      <c r="D75" s="123"/>
      <c r="E75" s="123"/>
      <c r="F75" s="123"/>
      <c r="G75" s="123"/>
      <c r="H75" s="123"/>
      <c r="I75" s="123"/>
      <c r="J75" s="124"/>
      <c r="K75" s="125"/>
      <c r="L75" s="125"/>
    </row>
    <row r="76" spans="2:12" ht="13.35" hidden="1" customHeight="1" x14ac:dyDescent="0.3">
      <c r="B76" s="29"/>
      <c r="C76" s="29"/>
      <c r="D76" s="123"/>
      <c r="E76" s="123"/>
      <c r="F76" s="123"/>
      <c r="G76" s="123"/>
      <c r="H76" s="123"/>
      <c r="I76" s="123"/>
      <c r="J76" s="124"/>
      <c r="K76" s="125"/>
      <c r="L76" s="125"/>
    </row>
    <row r="77" spans="2:12" ht="13.35" hidden="1" customHeight="1" x14ac:dyDescent="0.3">
      <c r="B77" s="470" t="s">
        <v>1</v>
      </c>
      <c r="C77" s="470" t="s">
        <v>2</v>
      </c>
      <c r="D77" s="474" t="s">
        <v>3</v>
      </c>
      <c r="E77" s="474"/>
      <c r="F77" s="474"/>
      <c r="G77" s="474"/>
      <c r="H77" s="475" t="s">
        <v>4</v>
      </c>
      <c r="I77" s="475" t="s">
        <v>59</v>
      </c>
      <c r="J77" s="470" t="s">
        <v>5</v>
      </c>
      <c r="K77" s="470" t="s">
        <v>60</v>
      </c>
      <c r="L77" s="81"/>
    </row>
    <row r="78" spans="2:12" ht="26.25" hidden="1" customHeight="1" x14ac:dyDescent="0.3">
      <c r="B78" s="471"/>
      <c r="C78" s="471"/>
      <c r="D78" s="154" t="s">
        <v>6</v>
      </c>
      <c r="E78" s="154" t="s">
        <v>7</v>
      </c>
      <c r="F78" s="154" t="s">
        <v>8</v>
      </c>
      <c r="G78" s="154" t="s">
        <v>9</v>
      </c>
      <c r="H78" s="476"/>
      <c r="I78" s="476"/>
      <c r="J78" s="414"/>
      <c r="K78" s="414"/>
      <c r="L78" s="81"/>
    </row>
    <row r="79" spans="2:12" ht="13.35" hidden="1" customHeight="1" x14ac:dyDescent="0.3">
      <c r="B79" s="101" t="s">
        <v>102</v>
      </c>
      <c r="C79" s="102" t="s">
        <v>122</v>
      </c>
      <c r="D79" s="155"/>
      <c r="E79" s="155"/>
      <c r="F79" s="155"/>
      <c r="G79" s="155"/>
      <c r="H79" s="155"/>
      <c r="I79" s="155"/>
      <c r="J79" s="156"/>
      <c r="K79" s="157"/>
      <c r="L79" s="125"/>
    </row>
    <row r="80" spans="2:12" ht="13.35" hidden="1" customHeight="1" x14ac:dyDescent="0.3">
      <c r="B80" s="130" t="s">
        <v>53</v>
      </c>
      <c r="C80" s="131" t="s">
        <v>99</v>
      </c>
      <c r="D80" s="132">
        <v>0.7</v>
      </c>
      <c r="E80" s="132">
        <v>1.81</v>
      </c>
      <c r="F80" s="132">
        <v>0.24</v>
      </c>
      <c r="G80" s="133">
        <f t="shared" ref="G80:G88" si="10">SUM(D80:F80)</f>
        <v>2.75</v>
      </c>
      <c r="H80" s="132">
        <v>0.62</v>
      </c>
      <c r="I80" s="133">
        <f t="shared" ref="I80:I89" si="11">H80/E80*1000</f>
        <v>342.54143646408841</v>
      </c>
      <c r="J80" s="134">
        <v>11</v>
      </c>
      <c r="K80" s="135" t="s">
        <v>91</v>
      </c>
      <c r="L80" s="129"/>
    </row>
    <row r="81" spans="2:12" ht="13.35" hidden="1" customHeight="1" x14ac:dyDescent="0.3">
      <c r="B81" s="136" t="s">
        <v>55</v>
      </c>
      <c r="C81" s="25" t="s">
        <v>100</v>
      </c>
      <c r="D81" s="133">
        <v>3.4</v>
      </c>
      <c r="E81" s="133">
        <v>38.74</v>
      </c>
      <c r="F81" s="133">
        <v>1.26</v>
      </c>
      <c r="G81" s="133">
        <f t="shared" si="10"/>
        <v>43.4</v>
      </c>
      <c r="H81" s="133">
        <v>4.25</v>
      </c>
      <c r="I81" s="133">
        <f t="shared" si="11"/>
        <v>109.70573051109963</v>
      </c>
      <c r="J81" s="159">
        <v>224</v>
      </c>
      <c r="K81" s="138"/>
      <c r="L81" s="129"/>
    </row>
    <row r="82" spans="2:12" ht="13.35" hidden="1" customHeight="1" x14ac:dyDescent="0.3">
      <c r="B82" s="136" t="s">
        <v>57</v>
      </c>
      <c r="C82" s="25" t="s">
        <v>101</v>
      </c>
      <c r="D82" s="133">
        <v>3.1</v>
      </c>
      <c r="E82" s="133">
        <v>49.8</v>
      </c>
      <c r="F82" s="133">
        <v>30.05</v>
      </c>
      <c r="G82" s="133">
        <f t="shared" si="10"/>
        <v>82.95</v>
      </c>
      <c r="H82" s="133">
        <v>20.079999999999998</v>
      </c>
      <c r="I82" s="133">
        <f t="shared" si="11"/>
        <v>403.21285140562247</v>
      </c>
      <c r="J82" s="137">
        <v>489</v>
      </c>
      <c r="K82" s="138"/>
      <c r="L82" s="125"/>
    </row>
    <row r="83" spans="2:12" ht="13.35" hidden="1" customHeight="1" x14ac:dyDescent="0.3">
      <c r="B83" s="136" t="s">
        <v>102</v>
      </c>
      <c r="C83" s="25" t="s">
        <v>103</v>
      </c>
      <c r="D83" s="133">
        <v>11.96</v>
      </c>
      <c r="E83" s="133">
        <v>245.83</v>
      </c>
      <c r="F83" s="133">
        <v>244.43</v>
      </c>
      <c r="G83" s="133">
        <f t="shared" si="10"/>
        <v>502.22</v>
      </c>
      <c r="H83" s="133">
        <v>108.55</v>
      </c>
      <c r="I83" s="133">
        <f>H83/E83*1000</f>
        <v>441.56530936012689</v>
      </c>
      <c r="J83" s="139">
        <v>1045</v>
      </c>
      <c r="K83" s="138"/>
      <c r="L83" s="125"/>
    </row>
    <row r="84" spans="2:12" s="127" customFormat="1" ht="13.35" hidden="1" customHeight="1" x14ac:dyDescent="0.3">
      <c r="B84" s="251" t="s">
        <v>104</v>
      </c>
      <c r="C84" s="252" t="s">
        <v>105</v>
      </c>
      <c r="D84" s="253">
        <v>28</v>
      </c>
      <c r="E84" s="253">
        <v>143.5</v>
      </c>
      <c r="F84" s="253">
        <v>125.2</v>
      </c>
      <c r="G84" s="253">
        <f t="shared" si="10"/>
        <v>296.7</v>
      </c>
      <c r="H84" s="253">
        <v>37.61</v>
      </c>
      <c r="I84" s="253">
        <f t="shared" si="11"/>
        <v>262.09059233449477</v>
      </c>
      <c r="J84" s="254">
        <v>674</v>
      </c>
      <c r="K84" s="255"/>
      <c r="L84" s="232"/>
    </row>
    <row r="85" spans="2:12" ht="13.35" hidden="1" customHeight="1" x14ac:dyDescent="0.3">
      <c r="B85" s="136" t="s">
        <v>106</v>
      </c>
      <c r="C85" s="25" t="s">
        <v>107</v>
      </c>
      <c r="D85" s="133">
        <v>28</v>
      </c>
      <c r="E85" s="133">
        <v>98</v>
      </c>
      <c r="F85" s="133">
        <v>0</v>
      </c>
      <c r="G85" s="133">
        <f t="shared" si="10"/>
        <v>126</v>
      </c>
      <c r="H85" s="133">
        <v>40.69</v>
      </c>
      <c r="I85" s="133">
        <f t="shared" si="11"/>
        <v>415.20408163265307</v>
      </c>
      <c r="J85" s="139">
        <v>677</v>
      </c>
      <c r="K85" s="138"/>
      <c r="L85" s="125"/>
    </row>
    <row r="86" spans="2:12" ht="13.35" hidden="1" customHeight="1" x14ac:dyDescent="0.3">
      <c r="B86" s="136" t="s">
        <v>108</v>
      </c>
      <c r="C86" s="25" t="s">
        <v>109</v>
      </c>
      <c r="D86" s="133">
        <v>37.9</v>
      </c>
      <c r="E86" s="133">
        <v>312.08999999999997</v>
      </c>
      <c r="F86" s="133">
        <v>2.4</v>
      </c>
      <c r="G86" s="133">
        <f t="shared" si="10"/>
        <v>352.38999999999993</v>
      </c>
      <c r="H86" s="133">
        <v>87.88</v>
      </c>
      <c r="I86" s="133">
        <f t="shared" si="11"/>
        <v>281.5854400974078</v>
      </c>
      <c r="J86" s="139">
        <v>490</v>
      </c>
      <c r="K86" s="138"/>
      <c r="L86" s="125"/>
    </row>
    <row r="87" spans="2:12" ht="13.35" hidden="1" customHeight="1" x14ac:dyDescent="0.3">
      <c r="B87" s="136" t="s">
        <v>110</v>
      </c>
      <c r="C87" s="25" t="s">
        <v>111</v>
      </c>
      <c r="D87" s="133">
        <v>14.15</v>
      </c>
      <c r="E87" s="133">
        <v>128.4</v>
      </c>
      <c r="F87" s="133">
        <v>20.399999999999999</v>
      </c>
      <c r="G87" s="133">
        <f t="shared" si="10"/>
        <v>162.95000000000002</v>
      </c>
      <c r="H87" s="133">
        <v>35.01</v>
      </c>
      <c r="I87" s="133">
        <f t="shared" si="11"/>
        <v>272.66355140186914</v>
      </c>
      <c r="J87" s="139">
        <v>883</v>
      </c>
      <c r="K87" s="138"/>
      <c r="L87" s="125"/>
    </row>
    <row r="88" spans="2:12" ht="13.35" hidden="1" customHeight="1" x14ac:dyDescent="0.3">
      <c r="B88" s="136" t="s">
        <v>112</v>
      </c>
      <c r="C88" s="25" t="s">
        <v>113</v>
      </c>
      <c r="D88" s="133">
        <v>0</v>
      </c>
      <c r="E88" s="133">
        <v>0</v>
      </c>
      <c r="F88" s="133">
        <v>78.75</v>
      </c>
      <c r="G88" s="133">
        <f t="shared" si="10"/>
        <v>78.75</v>
      </c>
      <c r="H88" s="133">
        <v>0</v>
      </c>
      <c r="I88" s="133">
        <v>0</v>
      </c>
      <c r="J88" s="139">
        <v>50</v>
      </c>
      <c r="K88" s="138"/>
      <c r="L88" s="125"/>
    </row>
    <row r="89" spans="2:12" ht="13.35" hidden="1" customHeight="1" x14ac:dyDescent="0.3">
      <c r="B89" s="140" t="s">
        <v>21</v>
      </c>
      <c r="C89" s="141" t="s">
        <v>114</v>
      </c>
      <c r="D89" s="142">
        <v>6.77</v>
      </c>
      <c r="E89" s="142">
        <v>9.49</v>
      </c>
      <c r="F89" s="142">
        <v>6.61</v>
      </c>
      <c r="G89" s="133">
        <v>22.87</v>
      </c>
      <c r="H89" s="142">
        <v>1.52</v>
      </c>
      <c r="I89" s="133">
        <f t="shared" si="11"/>
        <v>160.1685985247629</v>
      </c>
      <c r="J89" s="143">
        <v>55</v>
      </c>
      <c r="K89" s="144"/>
      <c r="L89" s="125"/>
    </row>
    <row r="90" spans="2:12" ht="13.35" hidden="1" customHeight="1" x14ac:dyDescent="0.3">
      <c r="B90" s="90"/>
      <c r="C90" s="91" t="s">
        <v>9</v>
      </c>
      <c r="D90" s="146">
        <f>SUM(D80:D89)</f>
        <v>133.98000000000002</v>
      </c>
      <c r="E90" s="146">
        <f>SUM(E80:E89)</f>
        <v>1027.6599999999999</v>
      </c>
      <c r="F90" s="146">
        <f>SUM(F80:F89)</f>
        <v>509.34</v>
      </c>
      <c r="G90" s="146">
        <f>SUM(G80:G89)</f>
        <v>1670.9799999999998</v>
      </c>
      <c r="H90" s="146">
        <f>SUM(H80:H89)</f>
        <v>336.21</v>
      </c>
      <c r="I90" s="146">
        <f>H90/E90*1000</f>
        <v>327.16073409493413</v>
      </c>
      <c r="J90" s="147">
        <f>SUM(J80:J89)</f>
        <v>4598</v>
      </c>
      <c r="K90" s="148"/>
      <c r="L90" s="125"/>
    </row>
    <row r="91" spans="2:12" ht="13.35" hidden="1" customHeight="1" x14ac:dyDescent="0.3">
      <c r="B91" s="29"/>
      <c r="C91" s="11"/>
      <c r="D91" s="160"/>
      <c r="E91" s="160"/>
      <c r="F91" s="160"/>
      <c r="G91" s="160"/>
      <c r="H91" s="160"/>
      <c r="I91" s="160"/>
      <c r="J91" s="161"/>
      <c r="K91" s="125"/>
      <c r="L91" s="125"/>
    </row>
    <row r="92" spans="2:12" ht="13.35" hidden="1" customHeight="1" x14ac:dyDescent="0.3">
      <c r="B92" s="29"/>
      <c r="C92" s="29"/>
      <c r="D92" s="123"/>
      <c r="E92" s="123"/>
      <c r="F92" s="123"/>
      <c r="G92" s="123"/>
      <c r="H92" s="123"/>
      <c r="I92" s="123"/>
      <c r="J92" s="124"/>
      <c r="K92" s="125"/>
      <c r="L92" s="125"/>
    </row>
    <row r="93" spans="2:12" ht="13.35" hidden="1" customHeight="1" x14ac:dyDescent="0.3">
      <c r="B93" s="29"/>
      <c r="C93" s="29"/>
      <c r="D93" s="123"/>
      <c r="E93" s="123"/>
      <c r="F93" s="123"/>
      <c r="G93" s="123"/>
      <c r="H93" s="123"/>
      <c r="I93" s="123"/>
      <c r="J93" s="124"/>
      <c r="K93" s="125"/>
      <c r="L93" s="125"/>
    </row>
    <row r="94" spans="2:12" ht="13.35" customHeight="1" x14ac:dyDescent="0.3">
      <c r="B94" s="470" t="s">
        <v>1</v>
      </c>
      <c r="C94" s="470" t="s">
        <v>2</v>
      </c>
      <c r="D94" s="474" t="s">
        <v>3</v>
      </c>
      <c r="E94" s="474"/>
      <c r="F94" s="474"/>
      <c r="G94" s="474"/>
      <c r="H94" s="475" t="s">
        <v>4</v>
      </c>
      <c r="I94" s="475" t="s">
        <v>59</v>
      </c>
      <c r="J94" s="470" t="s">
        <v>5</v>
      </c>
      <c r="K94" s="470" t="s">
        <v>60</v>
      </c>
      <c r="L94" s="81"/>
    </row>
    <row r="95" spans="2:12" ht="27" customHeight="1" x14ac:dyDescent="0.3">
      <c r="B95" s="471"/>
      <c r="C95" s="471"/>
      <c r="D95" s="154" t="s">
        <v>6</v>
      </c>
      <c r="E95" s="154" t="s">
        <v>7</v>
      </c>
      <c r="F95" s="154" t="s">
        <v>8</v>
      </c>
      <c r="G95" s="154" t="s">
        <v>9</v>
      </c>
      <c r="H95" s="476"/>
      <c r="I95" s="476"/>
      <c r="J95" s="414"/>
      <c r="K95" s="414"/>
      <c r="L95" s="81"/>
    </row>
    <row r="96" spans="2:12" ht="13.35" customHeight="1" x14ac:dyDescent="0.3">
      <c r="B96" s="101" t="s">
        <v>102</v>
      </c>
      <c r="C96" s="102" t="s">
        <v>123</v>
      </c>
      <c r="D96" s="155"/>
      <c r="E96" s="155"/>
      <c r="F96" s="155"/>
      <c r="G96" s="155"/>
      <c r="H96" s="155"/>
      <c r="I96" s="155"/>
      <c r="J96" s="156"/>
      <c r="K96" s="157"/>
      <c r="L96" s="125"/>
    </row>
    <row r="97" spans="2:12" ht="13.35" customHeight="1" x14ac:dyDescent="0.3">
      <c r="B97" s="130" t="s">
        <v>53</v>
      </c>
      <c r="C97" s="131" t="s">
        <v>99</v>
      </c>
      <c r="D97" s="132">
        <v>0</v>
      </c>
      <c r="E97" s="132">
        <v>0</v>
      </c>
      <c r="F97" s="132">
        <v>0</v>
      </c>
      <c r="G97" s="133">
        <f t="shared" ref="G97:G106" si="12">SUM(D97:F97)</f>
        <v>0</v>
      </c>
      <c r="H97" s="132">
        <v>0</v>
      </c>
      <c r="I97" s="132">
        <v>0</v>
      </c>
      <c r="J97" s="132">
        <v>0</v>
      </c>
      <c r="K97" s="135" t="s">
        <v>124</v>
      </c>
      <c r="L97" s="129"/>
    </row>
    <row r="98" spans="2:12" ht="13.35" customHeight="1" x14ac:dyDescent="0.3">
      <c r="B98" s="136" t="s">
        <v>55</v>
      </c>
      <c r="C98" s="25" t="s">
        <v>100</v>
      </c>
      <c r="D98" s="133">
        <v>317</v>
      </c>
      <c r="E98" s="133">
        <v>5710.76</v>
      </c>
      <c r="F98" s="133">
        <v>560.29999999999995</v>
      </c>
      <c r="G98" s="133">
        <f t="shared" si="12"/>
        <v>6588.06</v>
      </c>
      <c r="H98" s="133">
        <v>998.02</v>
      </c>
      <c r="I98" s="133">
        <f t="shared" ref="I98:I106" si="13">H98/E98*1000</f>
        <v>174.76132773921506</v>
      </c>
      <c r="J98" s="139">
        <v>7659</v>
      </c>
      <c r="K98" s="138"/>
      <c r="L98" s="129"/>
    </row>
    <row r="99" spans="2:12" ht="13.35" customHeight="1" x14ac:dyDescent="0.3">
      <c r="B99" s="136" t="s">
        <v>57</v>
      </c>
      <c r="C99" s="25" t="s">
        <v>101</v>
      </c>
      <c r="D99" s="133">
        <v>1202.33</v>
      </c>
      <c r="E99" s="133">
        <v>6321.46</v>
      </c>
      <c r="F99" s="133">
        <v>1846.23</v>
      </c>
      <c r="G99" s="133">
        <f t="shared" si="12"/>
        <v>9370.02</v>
      </c>
      <c r="H99" s="133">
        <v>1869.05</v>
      </c>
      <c r="I99" s="133">
        <f t="shared" si="13"/>
        <v>295.66745656857751</v>
      </c>
      <c r="J99" s="137">
        <v>13127</v>
      </c>
      <c r="K99" s="138"/>
      <c r="L99" s="125"/>
    </row>
    <row r="100" spans="2:12" ht="13.35" customHeight="1" x14ac:dyDescent="0.3">
      <c r="B100" s="136" t="s">
        <v>102</v>
      </c>
      <c r="C100" s="25" t="s">
        <v>103</v>
      </c>
      <c r="D100" s="133">
        <v>767.97</v>
      </c>
      <c r="E100" s="133">
        <v>2357.31</v>
      </c>
      <c r="F100" s="133">
        <v>577.07000000000005</v>
      </c>
      <c r="G100" s="133">
        <f t="shared" si="12"/>
        <v>3702.35</v>
      </c>
      <c r="H100" s="133">
        <v>1875.21</v>
      </c>
      <c r="I100" s="133">
        <f t="shared" si="13"/>
        <v>795.48722908739205</v>
      </c>
      <c r="J100" s="139">
        <v>3523</v>
      </c>
      <c r="K100" s="138"/>
      <c r="L100" s="125"/>
    </row>
    <row r="101" spans="2:12" s="127" customFormat="1" ht="13.35" customHeight="1" x14ac:dyDescent="0.3">
      <c r="B101" s="251" t="s">
        <v>104</v>
      </c>
      <c r="C101" s="252" t="s">
        <v>105</v>
      </c>
      <c r="D101" s="253">
        <v>1261</v>
      </c>
      <c r="E101" s="253">
        <v>822</v>
      </c>
      <c r="F101" s="253">
        <v>450.7</v>
      </c>
      <c r="G101" s="253">
        <f t="shared" si="12"/>
        <v>2533.6999999999998</v>
      </c>
      <c r="H101" s="253">
        <v>281.10000000000002</v>
      </c>
      <c r="I101" s="253">
        <f t="shared" si="13"/>
        <v>341.97080291970804</v>
      </c>
      <c r="J101" s="254">
        <v>3153</v>
      </c>
      <c r="K101" s="255"/>
      <c r="L101" s="232"/>
    </row>
    <row r="102" spans="2:12" ht="13.35" customHeight="1" x14ac:dyDescent="0.3">
      <c r="B102" s="136" t="s">
        <v>106</v>
      </c>
      <c r="C102" s="25" t="s">
        <v>107</v>
      </c>
      <c r="D102" s="133">
        <v>0</v>
      </c>
      <c r="E102" s="133">
        <v>486</v>
      </c>
      <c r="F102" s="133">
        <v>234</v>
      </c>
      <c r="G102" s="133">
        <f t="shared" si="12"/>
        <v>720</v>
      </c>
      <c r="H102" s="133">
        <v>98.5</v>
      </c>
      <c r="I102" s="133">
        <f t="shared" si="13"/>
        <v>202.67489711934155</v>
      </c>
      <c r="J102" s="139">
        <v>1242</v>
      </c>
      <c r="K102" s="138"/>
      <c r="L102" s="125"/>
    </row>
    <row r="103" spans="2:12" ht="13.35" customHeight="1" x14ac:dyDescent="0.3">
      <c r="B103" s="136" t="s">
        <v>108</v>
      </c>
      <c r="C103" s="25" t="s">
        <v>109</v>
      </c>
      <c r="D103" s="133">
        <v>1382.55</v>
      </c>
      <c r="E103" s="133">
        <v>2901.98</v>
      </c>
      <c r="F103" s="133">
        <v>99.76</v>
      </c>
      <c r="G103" s="133">
        <f t="shared" si="12"/>
        <v>4384.29</v>
      </c>
      <c r="H103" s="133">
        <v>1735.23</v>
      </c>
      <c r="I103" s="133">
        <f t="shared" si="13"/>
        <v>597.94691900013095</v>
      </c>
      <c r="J103" s="139">
        <v>3975</v>
      </c>
      <c r="K103" s="138"/>
      <c r="L103" s="125"/>
    </row>
    <row r="104" spans="2:12" ht="13.35" customHeight="1" x14ac:dyDescent="0.3">
      <c r="B104" s="136" t="s">
        <v>110</v>
      </c>
      <c r="C104" s="25" t="s">
        <v>111</v>
      </c>
      <c r="D104" s="133">
        <v>1097.75</v>
      </c>
      <c r="E104" s="133">
        <v>6128.35</v>
      </c>
      <c r="F104" s="133">
        <v>1298.7</v>
      </c>
      <c r="G104" s="133">
        <f t="shared" si="12"/>
        <v>8524.8000000000011</v>
      </c>
      <c r="H104" s="133">
        <v>2540.2199999999998</v>
      </c>
      <c r="I104" s="133">
        <f t="shared" si="13"/>
        <v>414.50308810691291</v>
      </c>
      <c r="J104" s="139">
        <v>8292</v>
      </c>
      <c r="K104" s="138"/>
      <c r="L104" s="125"/>
    </row>
    <row r="105" spans="2:12" ht="13.35" customHeight="1" x14ac:dyDescent="0.3">
      <c r="B105" s="136" t="s">
        <v>112</v>
      </c>
      <c r="C105" s="25" t="s">
        <v>113</v>
      </c>
      <c r="D105" s="133">
        <v>483.2</v>
      </c>
      <c r="E105" s="133">
        <v>4988.29</v>
      </c>
      <c r="F105" s="133">
        <v>360</v>
      </c>
      <c r="G105" s="133">
        <f t="shared" si="12"/>
        <v>5831.49</v>
      </c>
      <c r="H105" s="133">
        <v>1768.84</v>
      </c>
      <c r="I105" s="133">
        <f t="shared" si="13"/>
        <v>354.59846961584032</v>
      </c>
      <c r="J105" s="139">
        <v>5993</v>
      </c>
      <c r="K105" s="138"/>
      <c r="L105" s="125"/>
    </row>
    <row r="106" spans="2:12" ht="13.35" customHeight="1" x14ac:dyDescent="0.3">
      <c r="B106" s="140" t="s">
        <v>21</v>
      </c>
      <c r="C106" s="141" t="s">
        <v>114</v>
      </c>
      <c r="D106" s="142">
        <v>292</v>
      </c>
      <c r="E106" s="142">
        <v>368.7</v>
      </c>
      <c r="F106" s="142">
        <v>0</v>
      </c>
      <c r="G106" s="133">
        <f t="shared" si="12"/>
        <v>660.7</v>
      </c>
      <c r="H106" s="142">
        <v>147.16999999999999</v>
      </c>
      <c r="I106" s="133">
        <f t="shared" si="13"/>
        <v>399.15920802820722</v>
      </c>
      <c r="J106" s="143">
        <v>507</v>
      </c>
      <c r="K106" s="144"/>
      <c r="L106" s="125"/>
    </row>
    <row r="107" spans="2:12" ht="13.35" customHeight="1" x14ac:dyDescent="0.3">
      <c r="B107" s="90"/>
      <c r="C107" s="91" t="s">
        <v>9</v>
      </c>
      <c r="D107" s="146">
        <f>SUM(D97:D106)</f>
        <v>6803.8</v>
      </c>
      <c r="E107" s="146">
        <f>SUM(E97:E106)</f>
        <v>30084.850000000002</v>
      </c>
      <c r="F107" s="146">
        <f>SUM(F97:F106)</f>
        <v>5426.76</v>
      </c>
      <c r="G107" s="146">
        <f>SUM(D107:F107)</f>
        <v>42315.41</v>
      </c>
      <c r="H107" s="146">
        <f>SUM(H97:H106)</f>
        <v>11313.34</v>
      </c>
      <c r="I107" s="146">
        <f>H107/E107*1000</f>
        <v>376.04774496133439</v>
      </c>
      <c r="J107" s="147">
        <f>SUM(J97:J106)</f>
        <v>47471</v>
      </c>
      <c r="K107" s="148"/>
      <c r="L107" s="125"/>
    </row>
    <row r="108" spans="2:12" ht="13.35" customHeight="1" x14ac:dyDescent="0.3">
      <c r="B108" s="29"/>
      <c r="C108" s="29"/>
      <c r="D108" s="123"/>
      <c r="E108" s="123"/>
      <c r="F108" s="123"/>
      <c r="G108" s="123"/>
      <c r="H108" s="123"/>
      <c r="I108" s="123"/>
      <c r="J108" s="124"/>
      <c r="K108" s="125"/>
      <c r="L108" s="125"/>
    </row>
    <row r="109" spans="2:12" ht="13.35" customHeight="1" x14ac:dyDescent="0.3">
      <c r="B109" s="29"/>
      <c r="C109" s="29"/>
      <c r="D109" s="123"/>
      <c r="E109" s="123"/>
      <c r="F109" s="123"/>
      <c r="G109" s="123"/>
      <c r="H109" s="123"/>
      <c r="I109" s="123"/>
      <c r="J109" s="124"/>
      <c r="K109" s="125"/>
      <c r="L109" s="125"/>
    </row>
    <row r="110" spans="2:12" ht="13.35" hidden="1" customHeight="1" x14ac:dyDescent="0.3">
      <c r="B110" s="29"/>
      <c r="C110" s="29"/>
      <c r="D110" s="123"/>
      <c r="E110" s="123"/>
      <c r="F110" s="123"/>
      <c r="G110" s="123"/>
      <c r="H110" s="123"/>
      <c r="I110" s="123"/>
      <c r="J110" s="124"/>
      <c r="K110" s="125"/>
      <c r="L110" s="125"/>
    </row>
    <row r="111" spans="2:12" ht="13.35" hidden="1" customHeight="1" x14ac:dyDescent="0.3">
      <c r="B111" s="29"/>
      <c r="C111" s="30"/>
      <c r="D111" s="123"/>
      <c r="E111" s="123"/>
      <c r="F111" s="123"/>
      <c r="G111" s="123"/>
      <c r="H111" s="123"/>
      <c r="I111" s="123"/>
      <c r="J111" s="124"/>
      <c r="K111" s="125"/>
      <c r="L111" s="125"/>
    </row>
    <row r="112" spans="2:12" ht="13.35" hidden="1" customHeight="1" x14ac:dyDescent="0.3">
      <c r="B112" s="29"/>
      <c r="C112" s="30"/>
      <c r="D112" s="123"/>
      <c r="E112" s="123"/>
      <c r="F112" s="123"/>
      <c r="G112" s="123"/>
      <c r="H112" s="123"/>
      <c r="I112" s="123"/>
      <c r="J112" s="124"/>
      <c r="K112" s="125"/>
      <c r="L112" s="125"/>
    </row>
    <row r="113" spans="2:12" ht="13.35" hidden="1" customHeight="1" x14ac:dyDescent="0.3">
      <c r="B113" s="29"/>
      <c r="C113" s="30"/>
      <c r="D113" s="123"/>
      <c r="E113" s="123"/>
      <c r="F113" s="123"/>
      <c r="G113" s="123"/>
      <c r="H113" s="123"/>
      <c r="I113" s="123"/>
      <c r="J113" s="124"/>
      <c r="K113" s="125"/>
      <c r="L113" s="125"/>
    </row>
    <row r="114" spans="2:12" ht="13.35" hidden="1" customHeight="1" x14ac:dyDescent="0.3">
      <c r="B114" s="29"/>
      <c r="C114" s="30"/>
      <c r="D114" s="123"/>
      <c r="E114" s="123"/>
      <c r="F114" s="123"/>
      <c r="G114" s="123"/>
      <c r="H114" s="123"/>
      <c r="I114" s="123"/>
      <c r="J114" s="124"/>
      <c r="K114" s="125"/>
      <c r="L114" s="125"/>
    </row>
    <row r="115" spans="2:12" ht="13.35" hidden="1" customHeight="1" x14ac:dyDescent="0.3">
      <c r="B115" s="29"/>
      <c r="C115" s="30"/>
      <c r="D115" s="123"/>
      <c r="E115" s="123"/>
      <c r="F115" s="123"/>
      <c r="G115" s="123"/>
      <c r="H115" s="123"/>
      <c r="I115" s="123"/>
      <c r="J115" s="124"/>
      <c r="K115" s="125"/>
      <c r="L115" s="125"/>
    </row>
    <row r="116" spans="2:12" ht="13.35" hidden="1" customHeight="1" x14ac:dyDescent="0.3">
      <c r="B116" s="29"/>
      <c r="C116" s="30"/>
      <c r="D116" s="123"/>
      <c r="E116" s="123"/>
      <c r="F116" s="123"/>
      <c r="G116" s="123"/>
      <c r="H116" s="123"/>
      <c r="I116" s="123"/>
      <c r="J116" s="124"/>
      <c r="K116" s="125"/>
      <c r="L116" s="125"/>
    </row>
    <row r="117" spans="2:12" ht="13.35" hidden="1" customHeight="1" x14ac:dyDescent="0.3">
      <c r="B117" s="162"/>
      <c r="C117" s="163"/>
      <c r="D117" s="164"/>
      <c r="E117" s="164"/>
      <c r="F117" s="164"/>
      <c r="G117" s="164"/>
      <c r="H117" s="164"/>
      <c r="I117" s="164"/>
      <c r="J117" s="165"/>
      <c r="K117" s="166"/>
      <c r="L117" s="125"/>
    </row>
    <row r="118" spans="2:12" ht="13.35" hidden="1" customHeight="1" x14ac:dyDescent="0.3">
      <c r="B118" s="477" t="s">
        <v>1</v>
      </c>
      <c r="C118" s="477" t="s">
        <v>2</v>
      </c>
      <c r="D118" s="479" t="s">
        <v>3</v>
      </c>
      <c r="E118" s="479"/>
      <c r="F118" s="479"/>
      <c r="G118" s="479"/>
      <c r="H118" s="479" t="s">
        <v>4</v>
      </c>
      <c r="I118" s="479" t="s">
        <v>125</v>
      </c>
      <c r="J118" s="477" t="s">
        <v>5</v>
      </c>
      <c r="K118" s="477" t="s">
        <v>60</v>
      </c>
      <c r="L118" s="81"/>
    </row>
    <row r="119" spans="2:12" ht="27" hidden="1" customHeight="1" x14ac:dyDescent="0.3">
      <c r="B119" s="478"/>
      <c r="C119" s="478"/>
      <c r="D119" s="167" t="s">
        <v>6</v>
      </c>
      <c r="E119" s="167" t="s">
        <v>7</v>
      </c>
      <c r="F119" s="167" t="s">
        <v>8</v>
      </c>
      <c r="G119" s="167" t="s">
        <v>9</v>
      </c>
      <c r="H119" s="479"/>
      <c r="I119" s="479"/>
      <c r="J119" s="477"/>
      <c r="K119" s="477"/>
      <c r="L119" s="81"/>
    </row>
    <row r="120" spans="2:12" ht="13.35" hidden="1" customHeight="1" x14ac:dyDescent="0.3">
      <c r="B120" s="168" t="s">
        <v>106</v>
      </c>
      <c r="C120" s="169" t="s">
        <v>126</v>
      </c>
      <c r="D120" s="170"/>
      <c r="E120" s="170"/>
      <c r="F120" s="170"/>
      <c r="G120" s="171"/>
      <c r="H120" s="170"/>
      <c r="I120" s="170"/>
      <c r="J120" s="165"/>
      <c r="K120" s="166"/>
      <c r="L120" s="125"/>
    </row>
    <row r="121" spans="2:12" ht="13.35" hidden="1" customHeight="1" x14ac:dyDescent="0.3">
      <c r="B121" s="172" t="s">
        <v>53</v>
      </c>
      <c r="C121" s="173" t="s">
        <v>99</v>
      </c>
      <c r="D121" s="174">
        <v>0</v>
      </c>
      <c r="E121" s="174">
        <v>0</v>
      </c>
      <c r="F121" s="174">
        <v>0</v>
      </c>
      <c r="G121" s="133">
        <f t="shared" ref="G121:G124" si="14">SUM(D121:F121)</f>
        <v>0</v>
      </c>
      <c r="H121" s="174">
        <v>0</v>
      </c>
      <c r="I121" s="174">
        <v>0</v>
      </c>
      <c r="J121" s="174">
        <v>0</v>
      </c>
      <c r="K121" s="175" t="s">
        <v>127</v>
      </c>
      <c r="L121" s="129"/>
    </row>
    <row r="122" spans="2:12" ht="13.35" hidden="1" customHeight="1" x14ac:dyDescent="0.3">
      <c r="B122" s="176" t="s">
        <v>55</v>
      </c>
      <c r="C122" s="177" t="s">
        <v>100</v>
      </c>
      <c r="D122" s="178">
        <v>36.5</v>
      </c>
      <c r="E122" s="178">
        <v>26.98</v>
      </c>
      <c r="F122" s="178">
        <v>0</v>
      </c>
      <c r="G122" s="133">
        <f t="shared" si="14"/>
        <v>63.480000000000004</v>
      </c>
      <c r="H122" s="178">
        <v>1.99</v>
      </c>
      <c r="I122" s="133">
        <f t="shared" ref="I122:I123" si="15">H122/E122*1000</f>
        <v>73.758339510748698</v>
      </c>
      <c r="J122" s="179">
        <v>63</v>
      </c>
      <c r="K122" s="180" t="s">
        <v>121</v>
      </c>
      <c r="L122" s="129"/>
    </row>
    <row r="123" spans="2:12" ht="13.35" hidden="1" customHeight="1" x14ac:dyDescent="0.3">
      <c r="B123" s="176" t="s">
        <v>57</v>
      </c>
      <c r="C123" s="177" t="s">
        <v>101</v>
      </c>
      <c r="D123" s="178">
        <v>0</v>
      </c>
      <c r="E123" s="178">
        <v>25.52</v>
      </c>
      <c r="F123" s="178">
        <v>99.94</v>
      </c>
      <c r="G123" s="133">
        <f t="shared" si="14"/>
        <v>125.46</v>
      </c>
      <c r="H123" s="178">
        <v>4.57</v>
      </c>
      <c r="I123" s="133">
        <f t="shared" si="15"/>
        <v>179.07523510971788</v>
      </c>
      <c r="J123" s="179">
        <v>351</v>
      </c>
      <c r="K123" s="180"/>
      <c r="L123" s="125"/>
    </row>
    <row r="124" spans="2:12" ht="13.35" hidden="1" customHeight="1" x14ac:dyDescent="0.3">
      <c r="B124" s="176" t="s">
        <v>102</v>
      </c>
      <c r="C124" s="177" t="s">
        <v>103</v>
      </c>
      <c r="D124" s="178">
        <v>0</v>
      </c>
      <c r="E124" s="178">
        <v>0</v>
      </c>
      <c r="F124" s="178">
        <v>0</v>
      </c>
      <c r="G124" s="133">
        <f t="shared" si="14"/>
        <v>0</v>
      </c>
      <c r="H124" s="178">
        <v>0</v>
      </c>
      <c r="I124" s="178">
        <v>0</v>
      </c>
      <c r="J124" s="179">
        <v>0</v>
      </c>
      <c r="K124" s="180"/>
      <c r="L124" s="125"/>
    </row>
    <row r="125" spans="2:12" s="127" customFormat="1" ht="13.35" hidden="1" customHeight="1" x14ac:dyDescent="0.3">
      <c r="B125" s="257" t="s">
        <v>104</v>
      </c>
      <c r="C125" s="258" t="s">
        <v>105</v>
      </c>
      <c r="D125" s="259">
        <v>34</v>
      </c>
      <c r="E125" s="259">
        <v>39.75</v>
      </c>
      <c r="F125" s="259">
        <v>20.75</v>
      </c>
      <c r="G125" s="253">
        <f t="shared" ref="G125:G129" si="16">SUM(D125:F125)</f>
        <v>94.5</v>
      </c>
      <c r="H125" s="259">
        <v>27.51</v>
      </c>
      <c r="I125" s="253">
        <f t="shared" ref="I125" si="17">H125/E125*1000</f>
        <v>692.07547169811323</v>
      </c>
      <c r="J125" s="260">
        <v>457</v>
      </c>
      <c r="K125" s="261"/>
      <c r="L125" s="232"/>
    </row>
    <row r="126" spans="2:12" ht="13.35" hidden="1" customHeight="1" x14ac:dyDescent="0.3">
      <c r="B126" s="176" t="s">
        <v>106</v>
      </c>
      <c r="C126" s="177" t="s">
        <v>107</v>
      </c>
      <c r="D126" s="178">
        <v>2</v>
      </c>
      <c r="E126" s="178">
        <v>0</v>
      </c>
      <c r="F126" s="178">
        <v>0</v>
      </c>
      <c r="G126" s="133">
        <f t="shared" si="16"/>
        <v>2</v>
      </c>
      <c r="H126" s="178">
        <v>0</v>
      </c>
      <c r="I126" s="178">
        <v>0</v>
      </c>
      <c r="J126" s="181">
        <v>24</v>
      </c>
      <c r="K126" s="180"/>
      <c r="L126" s="125"/>
    </row>
    <row r="127" spans="2:12" ht="14.25" hidden="1" customHeight="1" x14ac:dyDescent="0.3">
      <c r="B127" s="176" t="s">
        <v>108</v>
      </c>
      <c r="C127" s="177" t="s">
        <v>109</v>
      </c>
      <c r="D127" s="178">
        <v>0</v>
      </c>
      <c r="E127" s="178">
        <v>3.63</v>
      </c>
      <c r="F127" s="178">
        <v>0</v>
      </c>
      <c r="G127" s="133">
        <f t="shared" si="16"/>
        <v>3.63</v>
      </c>
      <c r="H127" s="178">
        <v>7.0000000000000007E-2</v>
      </c>
      <c r="I127" s="133">
        <f t="shared" ref="I127" si="18">H127/E127*1000</f>
        <v>19.283746556473833</v>
      </c>
      <c r="J127" s="179">
        <v>67</v>
      </c>
      <c r="K127" s="180"/>
      <c r="L127" s="125"/>
    </row>
    <row r="128" spans="2:12" hidden="1" x14ac:dyDescent="0.3">
      <c r="B128" s="176" t="s">
        <v>110</v>
      </c>
      <c r="C128" s="177" t="s">
        <v>111</v>
      </c>
      <c r="D128" s="178">
        <v>0</v>
      </c>
      <c r="E128" s="178">
        <v>0</v>
      </c>
      <c r="F128" s="178">
        <v>0</v>
      </c>
      <c r="G128" s="133">
        <f t="shared" si="16"/>
        <v>0</v>
      </c>
      <c r="H128" s="178">
        <v>0</v>
      </c>
      <c r="I128" s="178">
        <v>0</v>
      </c>
      <c r="J128" s="179">
        <v>0</v>
      </c>
      <c r="K128" s="180"/>
      <c r="L128" s="125"/>
    </row>
    <row r="129" spans="2:12" ht="13.35" hidden="1" customHeight="1" x14ac:dyDescent="0.3">
      <c r="B129" s="176" t="s">
        <v>112</v>
      </c>
      <c r="C129" s="177" t="s">
        <v>113</v>
      </c>
      <c r="D129" s="178">
        <v>5</v>
      </c>
      <c r="E129" s="178">
        <v>0</v>
      </c>
      <c r="F129" s="178">
        <v>0</v>
      </c>
      <c r="G129" s="133">
        <f t="shared" si="16"/>
        <v>5</v>
      </c>
      <c r="H129" s="178">
        <v>0</v>
      </c>
      <c r="I129" s="178">
        <v>0</v>
      </c>
      <c r="J129" s="179">
        <v>25</v>
      </c>
      <c r="K129" s="180"/>
      <c r="L129" s="125"/>
    </row>
    <row r="130" spans="2:12" ht="13.35" hidden="1" customHeight="1" x14ac:dyDescent="0.3">
      <c r="B130" s="182" t="s">
        <v>21</v>
      </c>
      <c r="C130" s="183" t="s">
        <v>114</v>
      </c>
      <c r="D130" s="184">
        <v>0</v>
      </c>
      <c r="E130" s="184">
        <v>0</v>
      </c>
      <c r="F130" s="184">
        <v>0</v>
      </c>
      <c r="G130" s="184">
        <f>SUM(D130:F130)</f>
        <v>0</v>
      </c>
      <c r="H130" s="184">
        <v>0</v>
      </c>
      <c r="I130" s="184">
        <v>0</v>
      </c>
      <c r="J130" s="185">
        <v>0</v>
      </c>
      <c r="K130" s="186"/>
      <c r="L130" s="125"/>
    </row>
    <row r="131" spans="2:12" ht="13.35" hidden="1" customHeight="1" x14ac:dyDescent="0.3">
      <c r="B131" s="187"/>
      <c r="C131" s="188" t="s">
        <v>9</v>
      </c>
      <c r="D131" s="189">
        <f>SUM(D121:D130)</f>
        <v>77.5</v>
      </c>
      <c r="E131" s="189">
        <f>SUM(E121:E130)</f>
        <v>95.88</v>
      </c>
      <c r="F131" s="189">
        <f>SUM(F121:F130)</f>
        <v>120.69</v>
      </c>
      <c r="G131" s="189">
        <f>SUM(D131:F131)</f>
        <v>294.07</v>
      </c>
      <c r="H131" s="189">
        <f>SUM(H121:H130)</f>
        <v>34.14</v>
      </c>
      <c r="I131" s="189">
        <f>H131/E131*1000</f>
        <v>356.07008760951192</v>
      </c>
      <c r="J131" s="190">
        <f>SUM(J121:J130)</f>
        <v>987</v>
      </c>
      <c r="K131" s="186"/>
      <c r="L131" s="125"/>
    </row>
    <row r="132" spans="2:12" ht="13.35" hidden="1" customHeight="1" x14ac:dyDescent="0.3">
      <c r="B132" s="162"/>
      <c r="C132" s="191"/>
      <c r="D132" s="170"/>
      <c r="E132" s="170"/>
      <c r="F132" s="170"/>
      <c r="G132" s="170"/>
      <c r="H132" s="170"/>
      <c r="I132" s="170"/>
      <c r="J132" s="192"/>
      <c r="K132" s="166"/>
      <c r="L132" s="125"/>
    </row>
    <row r="133" spans="2:12" ht="13.35" hidden="1" customHeight="1" x14ac:dyDescent="0.3">
      <c r="B133" s="29"/>
      <c r="C133" s="11"/>
      <c r="D133" s="160"/>
      <c r="E133" s="160"/>
      <c r="F133" s="160"/>
      <c r="G133" s="160"/>
      <c r="H133" s="160"/>
      <c r="I133" s="160"/>
      <c r="J133" s="161"/>
      <c r="K133" s="125"/>
      <c r="L133" s="125"/>
    </row>
    <row r="134" spans="2:12" ht="13.35" customHeight="1" x14ac:dyDescent="0.3">
      <c r="B134" s="29"/>
      <c r="C134" s="11"/>
      <c r="D134" s="123"/>
      <c r="E134" s="123"/>
      <c r="F134" s="123"/>
      <c r="G134" s="123"/>
      <c r="H134" s="123"/>
      <c r="I134" s="123"/>
      <c r="J134" s="124"/>
      <c r="K134" s="125"/>
      <c r="L134" s="125"/>
    </row>
    <row r="135" spans="2:12" ht="13.35" customHeight="1" x14ac:dyDescent="0.3">
      <c r="B135" s="470" t="s">
        <v>1</v>
      </c>
      <c r="C135" s="470" t="s">
        <v>2</v>
      </c>
      <c r="D135" s="474" t="s">
        <v>3</v>
      </c>
      <c r="E135" s="474"/>
      <c r="F135" s="474"/>
      <c r="G135" s="474"/>
      <c r="H135" s="475" t="s">
        <v>4</v>
      </c>
      <c r="I135" s="475" t="s">
        <v>59</v>
      </c>
      <c r="J135" s="470" t="s">
        <v>5</v>
      </c>
      <c r="K135" s="470" t="s">
        <v>60</v>
      </c>
      <c r="L135" s="81"/>
    </row>
    <row r="136" spans="2:12" ht="27" customHeight="1" x14ac:dyDescent="0.3">
      <c r="B136" s="471"/>
      <c r="C136" s="471"/>
      <c r="D136" s="154" t="s">
        <v>6</v>
      </c>
      <c r="E136" s="154" t="s">
        <v>7</v>
      </c>
      <c r="F136" s="154" t="s">
        <v>8</v>
      </c>
      <c r="G136" s="154" t="s">
        <v>9</v>
      </c>
      <c r="H136" s="476"/>
      <c r="I136" s="476"/>
      <c r="J136" s="414"/>
      <c r="K136" s="414"/>
      <c r="L136" s="81"/>
    </row>
    <row r="137" spans="2:12" ht="13.35" customHeight="1" x14ac:dyDescent="0.3">
      <c r="B137" s="101" t="s">
        <v>104</v>
      </c>
      <c r="C137" s="102" t="s">
        <v>128</v>
      </c>
      <c r="D137" s="155"/>
      <c r="E137" s="155"/>
      <c r="F137" s="155"/>
      <c r="G137" s="155"/>
      <c r="H137" s="155"/>
      <c r="I137" s="155"/>
      <c r="J137" s="156"/>
      <c r="K137" s="157"/>
      <c r="L137" s="125"/>
    </row>
    <row r="138" spans="2:12" ht="13.35" customHeight="1" x14ac:dyDescent="0.3">
      <c r="B138" s="130" t="s">
        <v>53</v>
      </c>
      <c r="C138" s="131" t="s">
        <v>99</v>
      </c>
      <c r="D138" s="132">
        <v>0</v>
      </c>
      <c r="E138" s="132">
        <v>0</v>
      </c>
      <c r="F138" s="132">
        <v>0</v>
      </c>
      <c r="G138" s="133">
        <f t="shared" ref="G138:G146" si="19">SUM(D138:F138)</f>
        <v>0</v>
      </c>
      <c r="H138" s="132">
        <v>0</v>
      </c>
      <c r="I138" s="132">
        <v>0</v>
      </c>
      <c r="J138" s="132">
        <v>0</v>
      </c>
      <c r="K138" s="135" t="s">
        <v>116</v>
      </c>
      <c r="L138" s="129"/>
    </row>
    <row r="139" spans="2:12" ht="13.35" customHeight="1" x14ac:dyDescent="0.3">
      <c r="B139" s="136" t="s">
        <v>55</v>
      </c>
      <c r="C139" s="25" t="s">
        <v>100</v>
      </c>
      <c r="D139" s="133">
        <v>1071.5899999999999</v>
      </c>
      <c r="E139" s="133">
        <v>2909.92</v>
      </c>
      <c r="F139" s="133">
        <v>522.07000000000005</v>
      </c>
      <c r="G139" s="133">
        <f t="shared" si="19"/>
        <v>4503.58</v>
      </c>
      <c r="H139" s="133">
        <v>1745.14</v>
      </c>
      <c r="I139" s="133">
        <f t="shared" ref="I139:I146" si="20">H139/E139*1000</f>
        <v>599.72095452795963</v>
      </c>
      <c r="J139" s="139">
        <v>4600</v>
      </c>
      <c r="K139" s="138" t="s">
        <v>121</v>
      </c>
      <c r="L139" s="129"/>
    </row>
    <row r="140" spans="2:12" ht="13.35" customHeight="1" x14ac:dyDescent="0.3">
      <c r="B140" s="136" t="s">
        <v>57</v>
      </c>
      <c r="C140" s="25" t="s">
        <v>101</v>
      </c>
      <c r="D140" s="133">
        <v>91.17</v>
      </c>
      <c r="E140" s="133">
        <v>417.7</v>
      </c>
      <c r="F140" s="133">
        <v>29.45</v>
      </c>
      <c r="G140" s="133">
        <f t="shared" si="19"/>
        <v>538.32000000000005</v>
      </c>
      <c r="H140" s="133">
        <v>188.79</v>
      </c>
      <c r="I140" s="133">
        <f t="shared" si="20"/>
        <v>451.9751017476658</v>
      </c>
      <c r="J140" s="137">
        <v>1043</v>
      </c>
      <c r="K140" s="138"/>
      <c r="L140" s="125"/>
    </row>
    <row r="141" spans="2:12" ht="13.35" customHeight="1" x14ac:dyDescent="0.3">
      <c r="B141" s="136" t="s">
        <v>102</v>
      </c>
      <c r="C141" s="25" t="s">
        <v>103</v>
      </c>
      <c r="D141" s="133">
        <v>41.24</v>
      </c>
      <c r="E141" s="133">
        <v>347.64</v>
      </c>
      <c r="F141" s="133">
        <v>62.9</v>
      </c>
      <c r="G141" s="133">
        <f t="shared" si="19"/>
        <v>451.78</v>
      </c>
      <c r="H141" s="133">
        <v>41.62</v>
      </c>
      <c r="I141" s="133">
        <f>H141/E141*1000</f>
        <v>119.72155102980093</v>
      </c>
      <c r="J141" s="139">
        <v>266</v>
      </c>
      <c r="K141" s="138"/>
      <c r="L141" s="125"/>
    </row>
    <row r="142" spans="2:12" s="127" customFormat="1" ht="13.35" customHeight="1" x14ac:dyDescent="0.3">
      <c r="B142" s="251" t="s">
        <v>104</v>
      </c>
      <c r="C142" s="252" t="s">
        <v>105</v>
      </c>
      <c r="D142" s="253">
        <v>687.61</v>
      </c>
      <c r="E142" s="253">
        <v>920</v>
      </c>
      <c r="F142" s="253">
        <v>332.13</v>
      </c>
      <c r="G142" s="253">
        <f t="shared" si="19"/>
        <v>1939.7400000000002</v>
      </c>
      <c r="H142" s="253">
        <v>558.6</v>
      </c>
      <c r="I142" s="253">
        <f t="shared" si="20"/>
        <v>607.17391304347825</v>
      </c>
      <c r="J142" s="254">
        <v>1751</v>
      </c>
      <c r="K142" s="255"/>
      <c r="L142" s="232"/>
    </row>
    <row r="143" spans="2:12" ht="13.35" customHeight="1" x14ac:dyDescent="0.3">
      <c r="B143" s="136" t="s">
        <v>106</v>
      </c>
      <c r="C143" s="25" t="s">
        <v>107</v>
      </c>
      <c r="D143" s="133">
        <v>0</v>
      </c>
      <c r="E143" s="133">
        <v>26</v>
      </c>
      <c r="F143" s="133">
        <v>73</v>
      </c>
      <c r="G143" s="133">
        <f t="shared" si="19"/>
        <v>99</v>
      </c>
      <c r="H143" s="133">
        <v>3.75</v>
      </c>
      <c r="I143" s="133">
        <f t="shared" si="20"/>
        <v>144.23076923076923</v>
      </c>
      <c r="J143" s="139">
        <v>245</v>
      </c>
      <c r="K143" s="138"/>
      <c r="L143" s="125"/>
    </row>
    <row r="144" spans="2:12" ht="13.35" customHeight="1" x14ac:dyDescent="0.3">
      <c r="B144" s="136" t="s">
        <v>108</v>
      </c>
      <c r="C144" s="25" t="s">
        <v>109</v>
      </c>
      <c r="D144" s="133">
        <v>68.63</v>
      </c>
      <c r="E144" s="133">
        <v>2</v>
      </c>
      <c r="F144" s="133">
        <v>13.13</v>
      </c>
      <c r="G144" s="133">
        <f t="shared" si="19"/>
        <v>83.759999999999991</v>
      </c>
      <c r="H144" s="133">
        <v>0.3</v>
      </c>
      <c r="I144" s="133">
        <f t="shared" si="20"/>
        <v>150</v>
      </c>
      <c r="J144" s="137">
        <v>49</v>
      </c>
      <c r="K144" s="138"/>
      <c r="L144" s="125"/>
    </row>
    <row r="145" spans="2:15" ht="13.35" customHeight="1" x14ac:dyDescent="0.3">
      <c r="B145" s="136" t="s">
        <v>110</v>
      </c>
      <c r="C145" s="25" t="s">
        <v>111</v>
      </c>
      <c r="D145" s="133">
        <v>45</v>
      </c>
      <c r="E145" s="133">
        <v>85.1</v>
      </c>
      <c r="F145" s="133">
        <v>32.35</v>
      </c>
      <c r="G145" s="133">
        <f t="shared" si="19"/>
        <v>162.44999999999999</v>
      </c>
      <c r="H145" s="133">
        <v>22.46</v>
      </c>
      <c r="I145" s="133">
        <f t="shared" si="20"/>
        <v>263.92479435957699</v>
      </c>
      <c r="J145" s="139">
        <v>300</v>
      </c>
      <c r="K145" s="138"/>
      <c r="L145" s="125"/>
    </row>
    <row r="146" spans="2:15" ht="13.35" customHeight="1" x14ac:dyDescent="0.3">
      <c r="B146" s="136" t="s">
        <v>112</v>
      </c>
      <c r="C146" s="25" t="s">
        <v>113</v>
      </c>
      <c r="D146" s="133">
        <v>0</v>
      </c>
      <c r="E146" s="133">
        <v>25</v>
      </c>
      <c r="F146" s="133">
        <v>125.15</v>
      </c>
      <c r="G146" s="133">
        <f t="shared" si="19"/>
        <v>150.15</v>
      </c>
      <c r="H146" s="133">
        <v>5.4</v>
      </c>
      <c r="I146" s="133">
        <f t="shared" si="20"/>
        <v>216.00000000000003</v>
      </c>
      <c r="J146" s="139">
        <v>246</v>
      </c>
      <c r="K146" s="138"/>
      <c r="L146" s="125"/>
    </row>
    <row r="147" spans="2:15" ht="13.35" customHeight="1" x14ac:dyDescent="0.3">
      <c r="B147" s="140" t="s">
        <v>21</v>
      </c>
      <c r="C147" s="141" t="s">
        <v>114</v>
      </c>
      <c r="D147" s="142">
        <v>0</v>
      </c>
      <c r="E147" s="142">
        <v>0</v>
      </c>
      <c r="F147" s="142">
        <v>0</v>
      </c>
      <c r="G147" s="142">
        <f>SUM(D147:F147)</f>
        <v>0</v>
      </c>
      <c r="H147" s="142">
        <v>0</v>
      </c>
      <c r="I147" s="142">
        <v>0</v>
      </c>
      <c r="J147" s="143">
        <v>0</v>
      </c>
      <c r="K147" s="144"/>
      <c r="L147" s="125"/>
    </row>
    <row r="148" spans="2:15" ht="13.35" customHeight="1" x14ac:dyDescent="0.3">
      <c r="B148" s="90"/>
      <c r="C148" s="91" t="s">
        <v>9</v>
      </c>
      <c r="D148" s="146">
        <f>SUM(D138:D147)</f>
        <v>2005.2400000000002</v>
      </c>
      <c r="E148" s="146">
        <f>SUM(E138:E147)</f>
        <v>4733.3600000000006</v>
      </c>
      <c r="F148" s="146">
        <f>SUM(F138:F147)</f>
        <v>1190.18</v>
      </c>
      <c r="G148" s="146">
        <f>SUM(D148:F148)</f>
        <v>7928.7800000000007</v>
      </c>
      <c r="H148" s="146">
        <f>SUM(H138:H147)</f>
        <v>2566.0600000000004</v>
      </c>
      <c r="I148" s="146">
        <f>H148/E148*1000</f>
        <v>542.12229790254707</v>
      </c>
      <c r="J148" s="147">
        <f>SUM(J138:J147)</f>
        <v>8500</v>
      </c>
      <c r="K148" s="148"/>
      <c r="L148" s="125"/>
    </row>
    <row r="149" spans="2:15" ht="13.35" customHeight="1" x14ac:dyDescent="0.3">
      <c r="B149" s="106"/>
      <c r="C149" s="193"/>
      <c r="D149" s="194"/>
      <c r="E149" s="194"/>
      <c r="F149" s="194"/>
      <c r="G149" s="194"/>
      <c r="H149" s="194"/>
      <c r="I149" s="194"/>
      <c r="J149" s="195"/>
      <c r="K149" s="196"/>
      <c r="L149" s="125"/>
    </row>
    <row r="150" spans="2:15" ht="13.35" hidden="1" customHeight="1" x14ac:dyDescent="0.3">
      <c r="B150" s="29"/>
      <c r="C150" s="30"/>
      <c r="D150" s="123"/>
      <c r="E150" s="123"/>
      <c r="F150" s="123"/>
      <c r="G150" s="123"/>
      <c r="H150" s="123"/>
      <c r="I150" s="123"/>
      <c r="J150" s="124"/>
      <c r="K150" s="125"/>
      <c r="L150" s="125"/>
    </row>
    <row r="151" spans="2:15" ht="13.35" hidden="1" customHeight="1" x14ac:dyDescent="0.3">
      <c r="B151" s="29"/>
      <c r="C151" s="30"/>
      <c r="D151" s="123"/>
      <c r="E151" s="123"/>
      <c r="F151" s="123"/>
      <c r="G151" s="123"/>
      <c r="H151" s="123"/>
      <c r="I151" s="123"/>
      <c r="J151" s="124"/>
      <c r="K151" s="125"/>
      <c r="L151" s="125"/>
    </row>
    <row r="152" spans="2:15" ht="15" hidden="1" customHeight="1" x14ac:dyDescent="0.3">
      <c r="B152" s="470" t="s">
        <v>1</v>
      </c>
      <c r="C152" s="470" t="s">
        <v>2</v>
      </c>
      <c r="D152" s="474" t="s">
        <v>3</v>
      </c>
      <c r="E152" s="474"/>
      <c r="F152" s="474"/>
      <c r="G152" s="474"/>
      <c r="H152" s="475" t="s">
        <v>4</v>
      </c>
      <c r="I152" s="475" t="s">
        <v>59</v>
      </c>
      <c r="J152" s="470" t="s">
        <v>5</v>
      </c>
      <c r="K152" s="470" t="s">
        <v>60</v>
      </c>
      <c r="L152" s="81"/>
    </row>
    <row r="153" spans="2:15" ht="29.25" hidden="1" customHeight="1" x14ac:dyDescent="0.3">
      <c r="B153" s="471"/>
      <c r="C153" s="471"/>
      <c r="D153" s="154" t="s">
        <v>6</v>
      </c>
      <c r="E153" s="154" t="s">
        <v>7</v>
      </c>
      <c r="F153" s="154" t="s">
        <v>8</v>
      </c>
      <c r="G153" s="154" t="s">
        <v>9</v>
      </c>
      <c r="H153" s="476"/>
      <c r="I153" s="476"/>
      <c r="J153" s="414"/>
      <c r="K153" s="414"/>
      <c r="L153" s="81"/>
    </row>
    <row r="154" spans="2:15" s="127" customFormat="1" ht="13.35" hidden="1" customHeight="1" x14ac:dyDescent="0.3">
      <c r="B154" s="227" t="s">
        <v>110</v>
      </c>
      <c r="C154" s="228" t="s">
        <v>129</v>
      </c>
      <c r="D154" s="229"/>
      <c r="E154" s="229"/>
      <c r="F154" s="229"/>
      <c r="G154" s="229"/>
      <c r="H154" s="229"/>
      <c r="I154" s="229"/>
      <c r="J154" s="230"/>
      <c r="K154" s="231"/>
      <c r="L154" s="232"/>
    </row>
    <row r="155" spans="2:15" ht="13.35" hidden="1" customHeight="1" x14ac:dyDescent="0.3">
      <c r="B155" s="130" t="s">
        <v>53</v>
      </c>
      <c r="C155" s="131" t="s">
        <v>99</v>
      </c>
      <c r="D155" s="132">
        <v>0.7</v>
      </c>
      <c r="E155" s="132">
        <v>2.36</v>
      </c>
      <c r="F155" s="132">
        <v>0</v>
      </c>
      <c r="G155" s="133">
        <f t="shared" ref="G155:G164" si="21">SUM(D155:F155)</f>
        <v>3.0599999999999996</v>
      </c>
      <c r="H155" s="133">
        <v>0.93</v>
      </c>
      <c r="I155" s="133">
        <f t="shared" ref="I155:I164" si="22">H155/E155*1000</f>
        <v>394.06779661016958</v>
      </c>
      <c r="J155" s="134">
        <v>12</v>
      </c>
      <c r="K155" s="135" t="s">
        <v>116</v>
      </c>
      <c r="L155" s="129"/>
      <c r="M155" s="1"/>
    </row>
    <row r="156" spans="2:15" ht="13.35" hidden="1" customHeight="1" x14ac:dyDescent="0.3">
      <c r="B156" s="136" t="s">
        <v>55</v>
      </c>
      <c r="C156" s="25" t="s">
        <v>100</v>
      </c>
      <c r="D156" s="133">
        <v>0</v>
      </c>
      <c r="E156" s="133">
        <v>27.45</v>
      </c>
      <c r="F156" s="133">
        <v>4.75</v>
      </c>
      <c r="G156" s="133">
        <f t="shared" si="21"/>
        <v>32.200000000000003</v>
      </c>
      <c r="H156" s="133">
        <v>5.24</v>
      </c>
      <c r="I156" s="133">
        <f t="shared" si="22"/>
        <v>190.89253187613843</v>
      </c>
      <c r="J156" s="159">
        <v>259</v>
      </c>
      <c r="K156" s="138" t="s">
        <v>121</v>
      </c>
      <c r="L156" s="129"/>
      <c r="O156" s="197"/>
    </row>
    <row r="157" spans="2:15" ht="13.35" hidden="1" customHeight="1" x14ac:dyDescent="0.3">
      <c r="B157" s="136" t="s">
        <v>57</v>
      </c>
      <c r="C157" s="25" t="s">
        <v>101</v>
      </c>
      <c r="D157" s="133">
        <v>5.14</v>
      </c>
      <c r="E157" s="133">
        <v>85.42</v>
      </c>
      <c r="F157" s="133">
        <v>25.78</v>
      </c>
      <c r="G157" s="133">
        <f t="shared" si="21"/>
        <v>116.34</v>
      </c>
      <c r="H157" s="133">
        <v>35.31</v>
      </c>
      <c r="I157" s="133">
        <f t="shared" si="22"/>
        <v>413.36923437134158</v>
      </c>
      <c r="J157" s="137">
        <v>594</v>
      </c>
      <c r="K157" s="138"/>
      <c r="L157" s="125"/>
    </row>
    <row r="158" spans="2:15" ht="13.35" hidden="1" customHeight="1" x14ac:dyDescent="0.3">
      <c r="B158" s="136" t="s">
        <v>102</v>
      </c>
      <c r="C158" s="25" t="s">
        <v>103</v>
      </c>
      <c r="D158" s="133">
        <v>6.33</v>
      </c>
      <c r="E158" s="133">
        <v>214.13</v>
      </c>
      <c r="F158" s="133">
        <v>75.05</v>
      </c>
      <c r="G158" s="133">
        <f t="shared" si="21"/>
        <v>295.51</v>
      </c>
      <c r="H158" s="133">
        <v>36.520000000000003</v>
      </c>
      <c r="I158" s="133">
        <f t="shared" si="22"/>
        <v>170.55060010274133</v>
      </c>
      <c r="J158" s="139">
        <v>862</v>
      </c>
      <c r="K158" s="138"/>
      <c r="L158" s="125"/>
    </row>
    <row r="159" spans="2:15" s="127" customFormat="1" ht="13.35" hidden="1" customHeight="1" x14ac:dyDescent="0.3">
      <c r="B159" s="251" t="s">
        <v>104</v>
      </c>
      <c r="C159" s="252" t="s">
        <v>105</v>
      </c>
      <c r="D159" s="253">
        <v>41</v>
      </c>
      <c r="E159" s="253">
        <v>76.849999999999994</v>
      </c>
      <c r="F159" s="253">
        <v>27.75</v>
      </c>
      <c r="G159" s="253">
        <f t="shared" si="21"/>
        <v>145.6</v>
      </c>
      <c r="H159" s="253">
        <v>51.35</v>
      </c>
      <c r="I159" s="253">
        <f t="shared" si="22"/>
        <v>668.18477553676007</v>
      </c>
      <c r="J159" s="254">
        <v>512</v>
      </c>
      <c r="K159" s="255"/>
      <c r="L159" s="232"/>
    </row>
    <row r="160" spans="2:15" ht="13.35" hidden="1" customHeight="1" x14ac:dyDescent="0.3">
      <c r="B160" s="136" t="s">
        <v>106</v>
      </c>
      <c r="C160" s="25" t="s">
        <v>107</v>
      </c>
      <c r="D160" s="133">
        <v>3</v>
      </c>
      <c r="E160" s="133">
        <v>32</v>
      </c>
      <c r="F160" s="133">
        <v>0</v>
      </c>
      <c r="G160" s="133">
        <f t="shared" si="21"/>
        <v>35</v>
      </c>
      <c r="H160" s="133">
        <v>9.49</v>
      </c>
      <c r="I160" s="133">
        <f t="shared" si="22"/>
        <v>296.5625</v>
      </c>
      <c r="J160" s="139">
        <v>79</v>
      </c>
      <c r="K160" s="138"/>
      <c r="L160" s="125"/>
    </row>
    <row r="161" spans="2:12" ht="13.35" hidden="1" customHeight="1" x14ac:dyDescent="0.3">
      <c r="B161" s="136" t="s">
        <v>108</v>
      </c>
      <c r="C161" s="25" t="s">
        <v>109</v>
      </c>
      <c r="D161" s="133">
        <v>22.45</v>
      </c>
      <c r="E161" s="133">
        <v>53.85</v>
      </c>
      <c r="F161" s="133">
        <v>5</v>
      </c>
      <c r="G161" s="133">
        <f t="shared" si="21"/>
        <v>81.3</v>
      </c>
      <c r="H161" s="133">
        <v>27.67</v>
      </c>
      <c r="I161" s="133">
        <f t="shared" si="22"/>
        <v>513.83472609099351</v>
      </c>
      <c r="J161" s="139">
        <v>165</v>
      </c>
      <c r="K161" s="138"/>
      <c r="L161" s="125"/>
    </row>
    <row r="162" spans="2:12" ht="13.35" hidden="1" customHeight="1" x14ac:dyDescent="0.3">
      <c r="B162" s="136" t="s">
        <v>110</v>
      </c>
      <c r="C162" s="25" t="s">
        <v>111</v>
      </c>
      <c r="D162" s="133">
        <v>2.65</v>
      </c>
      <c r="E162" s="133">
        <v>20.63</v>
      </c>
      <c r="F162" s="133">
        <v>0.84</v>
      </c>
      <c r="G162" s="133">
        <f t="shared" si="21"/>
        <v>24.119999999999997</v>
      </c>
      <c r="H162" s="133">
        <v>5.9</v>
      </c>
      <c r="I162" s="133">
        <f t="shared" si="22"/>
        <v>285.99127484246247</v>
      </c>
      <c r="J162" s="139">
        <v>396</v>
      </c>
      <c r="K162" s="138"/>
      <c r="L162" s="125"/>
    </row>
    <row r="163" spans="2:12" ht="13.35" hidden="1" customHeight="1" x14ac:dyDescent="0.3">
      <c r="B163" s="136" t="s">
        <v>112</v>
      </c>
      <c r="C163" s="25" t="s">
        <v>113</v>
      </c>
      <c r="D163" s="133">
        <v>0</v>
      </c>
      <c r="E163" s="133">
        <v>7</v>
      </c>
      <c r="F163" s="133">
        <v>13</v>
      </c>
      <c r="G163" s="133">
        <f t="shared" si="21"/>
        <v>20</v>
      </c>
      <c r="H163" s="133">
        <v>4</v>
      </c>
      <c r="I163" s="133">
        <f t="shared" si="22"/>
        <v>571.42857142857144</v>
      </c>
      <c r="J163" s="139">
        <v>17</v>
      </c>
      <c r="K163" s="138"/>
      <c r="L163" s="125"/>
    </row>
    <row r="164" spans="2:12" ht="13.35" hidden="1" customHeight="1" x14ac:dyDescent="0.3">
      <c r="B164" s="140" t="s">
        <v>21</v>
      </c>
      <c r="C164" s="141" t="s">
        <v>114</v>
      </c>
      <c r="D164" s="142">
        <v>20.399999999999999</v>
      </c>
      <c r="E164" s="142">
        <v>9.85</v>
      </c>
      <c r="F164" s="142">
        <v>11.93</v>
      </c>
      <c r="G164" s="133">
        <f t="shared" si="21"/>
        <v>42.18</v>
      </c>
      <c r="H164" s="133">
        <v>12.81</v>
      </c>
      <c r="I164" s="133">
        <f t="shared" si="22"/>
        <v>1300.5076142131982</v>
      </c>
      <c r="J164" s="143">
        <v>58</v>
      </c>
      <c r="K164" s="144"/>
      <c r="L164" s="125"/>
    </row>
    <row r="165" spans="2:12" ht="13.35" hidden="1" customHeight="1" x14ac:dyDescent="0.3">
      <c r="B165" s="90"/>
      <c r="C165" s="91" t="s">
        <v>9</v>
      </c>
      <c r="D165" s="146">
        <f>SUM(D155:D164)</f>
        <v>101.67000000000002</v>
      </c>
      <c r="E165" s="146">
        <f>SUM(E155:E164)</f>
        <v>529.54000000000008</v>
      </c>
      <c r="F165" s="146">
        <f>SUM(F155:F164)</f>
        <v>164.1</v>
      </c>
      <c r="G165" s="146">
        <f>SUM(D165:F165)</f>
        <v>795.31000000000006</v>
      </c>
      <c r="H165" s="146">
        <f>SUM(H155:H164)</f>
        <v>189.22</v>
      </c>
      <c r="I165" s="146">
        <f>H165/E165*1000</f>
        <v>357.32900253049809</v>
      </c>
      <c r="J165" s="147">
        <f>SUM(J155:J164)</f>
        <v>2954</v>
      </c>
      <c r="K165" s="148"/>
      <c r="L165" s="125"/>
    </row>
    <row r="166" spans="2:12" ht="13.35" hidden="1" customHeight="1" x14ac:dyDescent="0.3">
      <c r="B166" s="106"/>
      <c r="C166" s="193"/>
      <c r="D166" s="194"/>
      <c r="E166" s="194"/>
      <c r="F166" s="194"/>
      <c r="G166" s="194"/>
      <c r="H166" s="194"/>
      <c r="I166" s="194"/>
      <c r="J166" s="195"/>
      <c r="K166" s="196"/>
      <c r="L166" s="125"/>
    </row>
    <row r="167" spans="2:12" ht="13.35" hidden="1" customHeight="1" x14ac:dyDescent="0.3">
      <c r="B167" s="29"/>
      <c r="C167" s="30"/>
      <c r="D167" s="123"/>
      <c r="E167" s="123"/>
      <c r="F167" s="123"/>
      <c r="G167" s="123"/>
      <c r="H167" s="123"/>
      <c r="I167" s="123"/>
      <c r="J167" s="124"/>
      <c r="K167" s="125"/>
      <c r="L167" s="125"/>
    </row>
    <row r="168" spans="2:12" ht="13.35" hidden="1" customHeight="1" x14ac:dyDescent="0.3">
      <c r="B168" s="29"/>
      <c r="C168" s="30"/>
      <c r="D168" s="123"/>
      <c r="E168" s="123"/>
      <c r="F168" s="123"/>
      <c r="G168" s="123"/>
      <c r="H168" s="123"/>
      <c r="I168" s="123"/>
      <c r="J168" s="124"/>
      <c r="K168" s="125"/>
      <c r="L168" s="125"/>
    </row>
    <row r="169" spans="2:12" ht="13.35" hidden="1" customHeight="1" x14ac:dyDescent="0.3">
      <c r="B169" s="29"/>
      <c r="C169" s="30"/>
      <c r="D169" s="123"/>
      <c r="E169" s="123"/>
      <c r="F169" s="123"/>
      <c r="G169" s="123"/>
      <c r="H169" s="123"/>
      <c r="I169" s="123"/>
      <c r="J169" s="124"/>
      <c r="K169" s="125"/>
      <c r="L169" s="125"/>
    </row>
    <row r="170" spans="2:12" ht="13.35" hidden="1" customHeight="1" x14ac:dyDescent="0.3">
      <c r="B170" s="29"/>
      <c r="C170" s="30"/>
      <c r="D170" s="123"/>
      <c r="E170" s="123"/>
      <c r="F170" s="123"/>
      <c r="G170" s="123"/>
      <c r="H170" s="123"/>
      <c r="I170" s="123"/>
      <c r="J170" s="124"/>
      <c r="K170" s="125"/>
      <c r="L170" s="125"/>
    </row>
    <row r="171" spans="2:12" ht="13.35" hidden="1" customHeight="1" x14ac:dyDescent="0.3">
      <c r="B171" s="29"/>
      <c r="C171" s="30"/>
      <c r="D171" s="123"/>
      <c r="E171" s="123"/>
      <c r="F171" s="123"/>
      <c r="G171" s="123"/>
      <c r="H171" s="123"/>
      <c r="I171" s="123"/>
      <c r="J171" s="124"/>
      <c r="K171" s="125"/>
      <c r="L171" s="125"/>
    </row>
    <row r="172" spans="2:12" ht="13.35" hidden="1" customHeight="1" x14ac:dyDescent="0.3">
      <c r="B172" s="29"/>
      <c r="C172" s="30"/>
      <c r="D172" s="123"/>
      <c r="E172" s="123"/>
      <c r="F172" s="123"/>
      <c r="G172" s="123"/>
      <c r="H172" s="123"/>
      <c r="I172" s="123"/>
      <c r="J172" s="124"/>
      <c r="K172" s="125"/>
      <c r="L172" s="125"/>
    </row>
    <row r="173" spans="2:12" ht="13.35" hidden="1" customHeight="1" x14ac:dyDescent="0.3">
      <c r="B173" s="29"/>
      <c r="C173" s="30"/>
      <c r="D173" s="123"/>
      <c r="E173" s="123"/>
      <c r="F173" s="123"/>
      <c r="G173" s="123"/>
      <c r="H173" s="123"/>
      <c r="I173" s="123"/>
      <c r="J173" s="124"/>
      <c r="K173" s="125"/>
      <c r="L173" s="125"/>
    </row>
    <row r="174" spans="2:12" ht="13.35" hidden="1" customHeight="1" x14ac:dyDescent="0.3">
      <c r="B174" s="29"/>
      <c r="C174" s="30"/>
      <c r="D174" s="123"/>
      <c r="E174" s="123"/>
      <c r="F174" s="123"/>
      <c r="G174" s="123"/>
      <c r="H174" s="123"/>
      <c r="I174" s="123"/>
      <c r="J174" s="124"/>
      <c r="K174" s="125"/>
      <c r="L174" s="125"/>
    </row>
    <row r="175" spans="2:12" ht="13.35" hidden="1" customHeight="1" x14ac:dyDescent="0.3">
      <c r="B175" s="29"/>
      <c r="C175" s="30"/>
      <c r="D175" s="123"/>
      <c r="E175" s="123"/>
      <c r="F175" s="123"/>
      <c r="G175" s="123"/>
      <c r="H175" s="123"/>
      <c r="I175" s="123"/>
      <c r="J175" s="124"/>
      <c r="K175" s="125"/>
      <c r="L175" s="125"/>
    </row>
    <row r="176" spans="2:12" ht="13.35" hidden="1" customHeight="1" x14ac:dyDescent="0.3">
      <c r="B176" s="470" t="s">
        <v>1</v>
      </c>
      <c r="C176" s="470" t="s">
        <v>2</v>
      </c>
      <c r="D176" s="474" t="s">
        <v>3</v>
      </c>
      <c r="E176" s="474"/>
      <c r="F176" s="474"/>
      <c r="G176" s="474"/>
      <c r="H176" s="475" t="s">
        <v>4</v>
      </c>
      <c r="I176" s="475" t="s">
        <v>59</v>
      </c>
      <c r="J176" s="470" t="s">
        <v>5</v>
      </c>
      <c r="K176" s="470" t="s">
        <v>60</v>
      </c>
      <c r="L176" s="81"/>
    </row>
    <row r="177" spans="2:12" ht="27" hidden="1" customHeight="1" x14ac:dyDescent="0.3">
      <c r="B177" s="471"/>
      <c r="C177" s="471"/>
      <c r="D177" s="154" t="s">
        <v>6</v>
      </c>
      <c r="E177" s="154" t="s">
        <v>7</v>
      </c>
      <c r="F177" s="154" t="s">
        <v>8</v>
      </c>
      <c r="G177" s="154" t="s">
        <v>9</v>
      </c>
      <c r="H177" s="476"/>
      <c r="I177" s="476"/>
      <c r="J177" s="414"/>
      <c r="K177" s="414"/>
      <c r="L177" s="81"/>
    </row>
    <row r="178" spans="2:12" ht="20.25" hidden="1" customHeight="1" x14ac:dyDescent="0.3">
      <c r="B178" s="101" t="s">
        <v>112</v>
      </c>
      <c r="C178" s="102" t="s">
        <v>130</v>
      </c>
      <c r="D178" s="155"/>
      <c r="E178" s="155"/>
      <c r="F178" s="155"/>
      <c r="G178" s="155"/>
      <c r="H178" s="155"/>
      <c r="I178" s="155"/>
      <c r="J178" s="156"/>
      <c r="K178" s="157"/>
      <c r="L178" s="125"/>
    </row>
    <row r="179" spans="2:12" ht="13.35" hidden="1" customHeight="1" x14ac:dyDescent="0.3">
      <c r="B179" s="130" t="s">
        <v>53</v>
      </c>
      <c r="C179" s="131" t="s">
        <v>99</v>
      </c>
      <c r="D179" s="132">
        <v>1.35</v>
      </c>
      <c r="E179" s="132">
        <v>1.39</v>
      </c>
      <c r="F179" s="132">
        <v>0</v>
      </c>
      <c r="G179" s="133">
        <f t="shared" ref="G179:G188" si="23">SUM(D179:F179)</f>
        <v>2.74</v>
      </c>
      <c r="H179" s="133">
        <v>4.38</v>
      </c>
      <c r="I179" s="133">
        <f t="shared" ref="I179:I188" si="24">H179/E179*1000</f>
        <v>3151.0791366906474</v>
      </c>
      <c r="J179" s="134">
        <v>63</v>
      </c>
      <c r="K179" s="135" t="s">
        <v>41</v>
      </c>
      <c r="L179" s="129"/>
    </row>
    <row r="180" spans="2:12" ht="13.35" hidden="1" customHeight="1" x14ac:dyDescent="0.3">
      <c r="B180" s="136" t="s">
        <v>55</v>
      </c>
      <c r="C180" s="25" t="s">
        <v>100</v>
      </c>
      <c r="D180" s="133">
        <v>0</v>
      </c>
      <c r="E180" s="133">
        <v>9.6199999999999992</v>
      </c>
      <c r="F180" s="133">
        <v>0</v>
      </c>
      <c r="G180" s="133">
        <f t="shared" si="23"/>
        <v>9.6199999999999992</v>
      </c>
      <c r="H180" s="133">
        <v>4.8499999999999996</v>
      </c>
      <c r="I180" s="133">
        <f t="shared" si="24"/>
        <v>504.15800415800413</v>
      </c>
      <c r="J180" s="137">
        <v>117</v>
      </c>
      <c r="K180" s="138" t="s">
        <v>131</v>
      </c>
      <c r="L180" s="129"/>
    </row>
    <row r="181" spans="2:12" ht="13.35" hidden="1" customHeight="1" x14ac:dyDescent="0.3">
      <c r="B181" s="136" t="s">
        <v>57</v>
      </c>
      <c r="C181" s="25" t="s">
        <v>101</v>
      </c>
      <c r="D181" s="133">
        <v>0</v>
      </c>
      <c r="E181" s="133">
        <v>6.11</v>
      </c>
      <c r="F181" s="133">
        <v>21.62</v>
      </c>
      <c r="G181" s="133">
        <f t="shared" si="23"/>
        <v>27.73</v>
      </c>
      <c r="H181" s="133">
        <v>15.04</v>
      </c>
      <c r="I181" s="133">
        <f t="shared" si="24"/>
        <v>2461.5384615384614</v>
      </c>
      <c r="J181" s="137">
        <v>317</v>
      </c>
      <c r="K181" s="138"/>
      <c r="L181" s="125"/>
    </row>
    <row r="182" spans="2:12" ht="13.35" hidden="1" customHeight="1" x14ac:dyDescent="0.3">
      <c r="B182" s="136" t="s">
        <v>102</v>
      </c>
      <c r="C182" s="25" t="s">
        <v>103</v>
      </c>
      <c r="D182" s="133">
        <v>9.32</v>
      </c>
      <c r="E182" s="133">
        <v>22.31</v>
      </c>
      <c r="F182" s="133">
        <v>36.08</v>
      </c>
      <c r="G182" s="133">
        <f t="shared" si="23"/>
        <v>67.709999999999994</v>
      </c>
      <c r="H182" s="133">
        <v>17.559999999999999</v>
      </c>
      <c r="I182" s="133">
        <f t="shared" si="24"/>
        <v>787.09099058718061</v>
      </c>
      <c r="J182" s="139">
        <v>182</v>
      </c>
      <c r="K182" s="138"/>
      <c r="L182" s="125"/>
    </row>
    <row r="183" spans="2:12" s="127" customFormat="1" ht="13.35" hidden="1" customHeight="1" x14ac:dyDescent="0.3">
      <c r="B183" s="251" t="s">
        <v>104</v>
      </c>
      <c r="C183" s="252" t="s">
        <v>105</v>
      </c>
      <c r="D183" s="253">
        <v>50.25</v>
      </c>
      <c r="E183" s="253">
        <v>67</v>
      </c>
      <c r="F183" s="253">
        <v>32.549999999999997</v>
      </c>
      <c r="G183" s="253">
        <f t="shared" si="23"/>
        <v>149.80000000000001</v>
      </c>
      <c r="H183" s="253">
        <v>2.87</v>
      </c>
      <c r="I183" s="253">
        <f t="shared" si="24"/>
        <v>42.835820895522389</v>
      </c>
      <c r="J183" s="254">
        <v>690</v>
      </c>
      <c r="K183" s="255"/>
      <c r="L183" s="232"/>
    </row>
    <row r="184" spans="2:12" ht="13.35" hidden="1" customHeight="1" x14ac:dyDescent="0.3">
      <c r="B184" s="136" t="s">
        <v>106</v>
      </c>
      <c r="C184" s="25" t="s">
        <v>107</v>
      </c>
      <c r="D184" s="133">
        <v>7</v>
      </c>
      <c r="E184" s="133">
        <v>109</v>
      </c>
      <c r="F184" s="133">
        <v>12</v>
      </c>
      <c r="G184" s="133">
        <f t="shared" si="23"/>
        <v>128</v>
      </c>
      <c r="H184" s="133">
        <v>89.21</v>
      </c>
      <c r="I184" s="133">
        <f t="shared" si="24"/>
        <v>818.44036697247702</v>
      </c>
      <c r="J184" s="139">
        <v>654</v>
      </c>
      <c r="K184" s="138"/>
      <c r="L184" s="125"/>
    </row>
    <row r="185" spans="2:12" ht="13.35" hidden="1" customHeight="1" x14ac:dyDescent="0.3">
      <c r="B185" s="136" t="s">
        <v>108</v>
      </c>
      <c r="C185" s="25" t="s">
        <v>109</v>
      </c>
      <c r="D185" s="133">
        <v>82.65</v>
      </c>
      <c r="E185" s="133">
        <v>519.39</v>
      </c>
      <c r="F185" s="133">
        <v>24.4</v>
      </c>
      <c r="G185" s="133">
        <f t="shared" si="23"/>
        <v>626.43999999999994</v>
      </c>
      <c r="H185" s="133">
        <v>417.16</v>
      </c>
      <c r="I185" s="133">
        <f t="shared" si="24"/>
        <v>803.17295288704065</v>
      </c>
      <c r="J185" s="139">
        <v>1447</v>
      </c>
      <c r="K185" s="138"/>
      <c r="L185" s="125"/>
    </row>
    <row r="186" spans="2:12" ht="13.35" hidden="1" customHeight="1" x14ac:dyDescent="0.3">
      <c r="B186" s="136" t="s">
        <v>110</v>
      </c>
      <c r="C186" s="25" t="s">
        <v>111</v>
      </c>
      <c r="D186" s="133">
        <v>5.55</v>
      </c>
      <c r="E186" s="133">
        <v>200.97</v>
      </c>
      <c r="F186" s="133">
        <v>50.47</v>
      </c>
      <c r="G186" s="133">
        <f t="shared" si="23"/>
        <v>256.99</v>
      </c>
      <c r="H186" s="133">
        <v>63.15</v>
      </c>
      <c r="I186" s="133">
        <f t="shared" si="24"/>
        <v>314.22600388117627</v>
      </c>
      <c r="J186" s="139">
        <v>700</v>
      </c>
      <c r="K186" s="138"/>
      <c r="L186" s="125"/>
    </row>
    <row r="187" spans="2:12" ht="13.35" hidden="1" customHeight="1" x14ac:dyDescent="0.3">
      <c r="B187" s="136" t="s">
        <v>112</v>
      </c>
      <c r="C187" s="25" t="s">
        <v>113</v>
      </c>
      <c r="D187" s="133">
        <v>0</v>
      </c>
      <c r="E187" s="133">
        <v>296.14999999999998</v>
      </c>
      <c r="F187" s="133">
        <v>462</v>
      </c>
      <c r="G187" s="133">
        <f t="shared" si="23"/>
        <v>758.15</v>
      </c>
      <c r="H187" s="133">
        <v>272.89</v>
      </c>
      <c r="I187" s="133">
        <f t="shared" si="24"/>
        <v>921.45872024312007</v>
      </c>
      <c r="J187" s="139">
        <v>1549</v>
      </c>
      <c r="K187" s="138"/>
      <c r="L187" s="125"/>
    </row>
    <row r="188" spans="2:12" ht="13.35" hidden="1" customHeight="1" x14ac:dyDescent="0.3">
      <c r="B188" s="140" t="s">
        <v>21</v>
      </c>
      <c r="C188" s="141" t="s">
        <v>114</v>
      </c>
      <c r="D188" s="142">
        <v>15.21</v>
      </c>
      <c r="E188" s="142">
        <v>44.93</v>
      </c>
      <c r="F188" s="142">
        <v>0</v>
      </c>
      <c r="G188" s="133">
        <f t="shared" si="23"/>
        <v>60.14</v>
      </c>
      <c r="H188" s="133">
        <v>58.71</v>
      </c>
      <c r="I188" s="133">
        <f t="shared" si="24"/>
        <v>1306.6993100378365</v>
      </c>
      <c r="J188" s="143">
        <v>198</v>
      </c>
      <c r="K188" s="144"/>
      <c r="L188" s="125"/>
    </row>
    <row r="189" spans="2:12" ht="13.35" hidden="1" customHeight="1" x14ac:dyDescent="0.3">
      <c r="B189" s="90"/>
      <c r="C189" s="91" t="s">
        <v>9</v>
      </c>
      <c r="D189" s="146">
        <f>SUM(D179:D188)</f>
        <v>171.33</v>
      </c>
      <c r="E189" s="146">
        <f>SUM(E179:E188)</f>
        <v>1276.8700000000001</v>
      </c>
      <c r="F189" s="146">
        <f>SUM(F179:F188)</f>
        <v>639.12</v>
      </c>
      <c r="G189" s="146">
        <f>SUM(G179:G188)</f>
        <v>2087.3199999999997</v>
      </c>
      <c r="H189" s="146">
        <f>SUM(H179:H188)</f>
        <v>945.82</v>
      </c>
      <c r="I189" s="146">
        <f>H189/E189*1000</f>
        <v>740.73319915104912</v>
      </c>
      <c r="J189" s="147">
        <f>SUM(J179:J188)</f>
        <v>5917</v>
      </c>
      <c r="K189" s="148"/>
      <c r="L189" s="125"/>
    </row>
    <row r="190" spans="2:12" ht="13.35" hidden="1" customHeight="1" x14ac:dyDescent="0.3">
      <c r="B190" s="106"/>
      <c r="C190" s="106"/>
      <c r="D190" s="194"/>
      <c r="E190" s="194"/>
      <c r="F190" s="194"/>
      <c r="G190" s="194"/>
      <c r="H190" s="194"/>
      <c r="I190" s="194"/>
      <c r="J190" s="195"/>
      <c r="K190" s="196"/>
      <c r="L190" s="125"/>
    </row>
    <row r="191" spans="2:12" ht="13.35" hidden="1" customHeight="1" x14ac:dyDescent="0.3">
      <c r="B191" s="29"/>
      <c r="C191" s="29"/>
      <c r="D191" s="123"/>
      <c r="E191" s="123"/>
      <c r="F191" s="123"/>
      <c r="G191" s="123"/>
      <c r="H191" s="123"/>
      <c r="I191" s="123"/>
      <c r="J191" s="124"/>
      <c r="K191" s="125"/>
      <c r="L191" s="125"/>
    </row>
    <row r="192" spans="2:12" ht="13.35" hidden="1" customHeight="1" x14ac:dyDescent="0.3">
      <c r="B192" s="29"/>
      <c r="C192" s="29"/>
      <c r="D192" s="123"/>
      <c r="E192" s="123"/>
      <c r="F192" s="123"/>
      <c r="G192" s="123"/>
      <c r="H192" s="123"/>
      <c r="I192" s="123"/>
      <c r="J192" s="124"/>
      <c r="K192" s="125"/>
      <c r="L192" s="125"/>
    </row>
    <row r="193" spans="2:12" ht="13.35" hidden="1" customHeight="1" x14ac:dyDescent="0.3">
      <c r="B193" s="470" t="s">
        <v>1</v>
      </c>
      <c r="C193" s="470" t="s">
        <v>2</v>
      </c>
      <c r="D193" s="474" t="s">
        <v>3</v>
      </c>
      <c r="E193" s="474"/>
      <c r="F193" s="474"/>
      <c r="G193" s="474"/>
      <c r="H193" s="475" t="s">
        <v>4</v>
      </c>
      <c r="I193" s="475" t="s">
        <v>59</v>
      </c>
      <c r="J193" s="470" t="s">
        <v>5</v>
      </c>
      <c r="K193" s="470" t="s">
        <v>60</v>
      </c>
      <c r="L193" s="81"/>
    </row>
    <row r="194" spans="2:12" ht="26.25" hidden="1" customHeight="1" x14ac:dyDescent="0.3">
      <c r="B194" s="471"/>
      <c r="C194" s="471"/>
      <c r="D194" s="154" t="s">
        <v>6</v>
      </c>
      <c r="E194" s="154" t="s">
        <v>7</v>
      </c>
      <c r="F194" s="154" t="s">
        <v>8</v>
      </c>
      <c r="G194" s="154" t="s">
        <v>9</v>
      </c>
      <c r="H194" s="476"/>
      <c r="I194" s="476"/>
      <c r="J194" s="414"/>
      <c r="K194" s="414"/>
      <c r="L194" s="81"/>
    </row>
    <row r="195" spans="2:12" ht="13.35" hidden="1" customHeight="1" x14ac:dyDescent="0.3">
      <c r="B195" s="101" t="s">
        <v>132</v>
      </c>
      <c r="C195" s="102" t="s">
        <v>133</v>
      </c>
      <c r="D195" s="155"/>
      <c r="E195" s="155"/>
      <c r="F195" s="155"/>
      <c r="G195" s="155"/>
      <c r="H195" s="155"/>
      <c r="I195" s="155"/>
      <c r="J195" s="156"/>
      <c r="K195" s="157"/>
      <c r="L195" s="125"/>
    </row>
    <row r="196" spans="2:12" ht="13.35" hidden="1" customHeight="1" x14ac:dyDescent="0.3">
      <c r="B196" s="130" t="s">
        <v>53</v>
      </c>
      <c r="C196" s="131" t="s">
        <v>99</v>
      </c>
      <c r="D196" s="132">
        <v>0</v>
      </c>
      <c r="E196" s="132">
        <v>0</v>
      </c>
      <c r="F196" s="132">
        <v>0</v>
      </c>
      <c r="G196" s="133">
        <f t="shared" ref="G196" si="25">SUM(D196:F196)</f>
        <v>0</v>
      </c>
      <c r="H196" s="132">
        <v>0</v>
      </c>
      <c r="I196" s="132">
        <v>0</v>
      </c>
      <c r="J196" s="132">
        <v>0</v>
      </c>
      <c r="K196" s="135" t="s">
        <v>116</v>
      </c>
      <c r="L196" s="129"/>
    </row>
    <row r="197" spans="2:12" ht="13.35" hidden="1" customHeight="1" x14ac:dyDescent="0.3">
      <c r="B197" s="136" t="s">
        <v>55</v>
      </c>
      <c r="C197" s="25" t="s">
        <v>100</v>
      </c>
      <c r="D197" s="133">
        <v>0</v>
      </c>
      <c r="E197" s="133">
        <v>0</v>
      </c>
      <c r="F197" s="133">
        <v>0</v>
      </c>
      <c r="G197" s="133">
        <f>SUM(D197:F197)</f>
        <v>0</v>
      </c>
      <c r="H197" s="133">
        <v>0</v>
      </c>
      <c r="I197" s="133">
        <v>0</v>
      </c>
      <c r="J197" s="139">
        <v>0</v>
      </c>
      <c r="K197" s="138" t="s">
        <v>121</v>
      </c>
      <c r="L197" s="129"/>
    </row>
    <row r="198" spans="2:12" ht="13.35" hidden="1" customHeight="1" x14ac:dyDescent="0.3">
      <c r="B198" s="136" t="s">
        <v>57</v>
      </c>
      <c r="C198" s="25" t="s">
        <v>101</v>
      </c>
      <c r="D198" s="133">
        <v>0</v>
      </c>
      <c r="E198" s="133">
        <v>0</v>
      </c>
      <c r="F198" s="133">
        <v>0</v>
      </c>
      <c r="G198" s="133">
        <f t="shared" ref="G198:G203" si="26">SUM(D198:F198)</f>
        <v>0</v>
      </c>
      <c r="H198" s="133">
        <v>0</v>
      </c>
      <c r="I198" s="133">
        <v>0</v>
      </c>
      <c r="J198" s="133">
        <v>0</v>
      </c>
      <c r="K198" s="138"/>
      <c r="L198" s="125"/>
    </row>
    <row r="199" spans="2:12" ht="13.35" hidden="1" customHeight="1" x14ac:dyDescent="0.3">
      <c r="B199" s="136" t="s">
        <v>102</v>
      </c>
      <c r="C199" s="25" t="s">
        <v>103</v>
      </c>
      <c r="D199" s="133">
        <v>0.7</v>
      </c>
      <c r="E199" s="133">
        <v>2.37</v>
      </c>
      <c r="F199" s="133">
        <v>1.47</v>
      </c>
      <c r="G199" s="133">
        <f t="shared" si="26"/>
        <v>4.54</v>
      </c>
      <c r="H199" s="133">
        <v>0.6</v>
      </c>
      <c r="I199" s="133">
        <f t="shared" ref="I199:I201" si="27">H199/E199*1000</f>
        <v>253.16455696202527</v>
      </c>
      <c r="J199" s="139">
        <v>15</v>
      </c>
      <c r="K199" s="138"/>
      <c r="L199" s="125"/>
    </row>
    <row r="200" spans="2:12" s="127" customFormat="1" ht="13.35" hidden="1" customHeight="1" x14ac:dyDescent="0.3">
      <c r="B200" s="251" t="s">
        <v>104</v>
      </c>
      <c r="C200" s="252" t="s">
        <v>105</v>
      </c>
      <c r="D200" s="253">
        <v>3</v>
      </c>
      <c r="E200" s="253">
        <v>4</v>
      </c>
      <c r="F200" s="253">
        <v>0.5</v>
      </c>
      <c r="G200" s="253">
        <f t="shared" si="26"/>
        <v>7.5</v>
      </c>
      <c r="H200" s="253">
        <v>0.28999999999999998</v>
      </c>
      <c r="I200" s="253">
        <f t="shared" si="27"/>
        <v>72.5</v>
      </c>
      <c r="J200" s="254">
        <v>11</v>
      </c>
      <c r="K200" s="255"/>
      <c r="L200" s="232"/>
    </row>
    <row r="201" spans="2:12" ht="13.35" hidden="1" customHeight="1" x14ac:dyDescent="0.3">
      <c r="B201" s="136" t="s">
        <v>106</v>
      </c>
      <c r="C201" s="25" t="s">
        <v>107</v>
      </c>
      <c r="D201" s="133">
        <v>12</v>
      </c>
      <c r="E201" s="133">
        <v>15</v>
      </c>
      <c r="F201" s="133">
        <v>7</v>
      </c>
      <c r="G201" s="133">
        <f t="shared" si="26"/>
        <v>34</v>
      </c>
      <c r="H201" s="133">
        <v>2.75</v>
      </c>
      <c r="I201" s="133">
        <f t="shared" si="27"/>
        <v>183.33333333333331</v>
      </c>
      <c r="J201" s="137">
        <v>94</v>
      </c>
      <c r="K201" s="138"/>
      <c r="L201" s="125"/>
    </row>
    <row r="202" spans="2:12" ht="13.35" hidden="1" customHeight="1" x14ac:dyDescent="0.3">
      <c r="B202" s="136" t="s">
        <v>108</v>
      </c>
      <c r="C202" s="25" t="s">
        <v>109</v>
      </c>
      <c r="D202" s="133">
        <v>0</v>
      </c>
      <c r="E202" s="133">
        <v>0</v>
      </c>
      <c r="F202" s="133">
        <v>0</v>
      </c>
      <c r="G202" s="133">
        <f t="shared" si="26"/>
        <v>0</v>
      </c>
      <c r="H202" s="133">
        <v>0</v>
      </c>
      <c r="I202" s="133">
        <v>0</v>
      </c>
      <c r="J202" s="137">
        <v>0</v>
      </c>
      <c r="K202" s="138"/>
      <c r="L202" s="125"/>
    </row>
    <row r="203" spans="2:12" ht="13.35" hidden="1" customHeight="1" x14ac:dyDescent="0.3">
      <c r="B203" s="136" t="s">
        <v>110</v>
      </c>
      <c r="C203" s="25" t="s">
        <v>111</v>
      </c>
      <c r="D203" s="133">
        <v>0</v>
      </c>
      <c r="E203" s="133">
        <v>0</v>
      </c>
      <c r="F203" s="133">
        <v>0</v>
      </c>
      <c r="G203" s="133">
        <f t="shared" si="26"/>
        <v>0</v>
      </c>
      <c r="H203" s="133">
        <v>0</v>
      </c>
      <c r="I203" s="133">
        <v>0</v>
      </c>
      <c r="J203" s="133">
        <v>0</v>
      </c>
      <c r="K203" s="138"/>
      <c r="L203" s="125"/>
    </row>
    <row r="204" spans="2:12" ht="13.35" hidden="1" customHeight="1" x14ac:dyDescent="0.3">
      <c r="B204" s="136" t="s">
        <v>112</v>
      </c>
      <c r="C204" s="25" t="s">
        <v>113</v>
      </c>
      <c r="D204" s="133">
        <v>0</v>
      </c>
      <c r="E204" s="133">
        <v>0</v>
      </c>
      <c r="F204" s="133">
        <v>0</v>
      </c>
      <c r="G204" s="133">
        <f t="shared" ref="G204" si="28">SUM(D204:F204)</f>
        <v>0</v>
      </c>
      <c r="H204" s="133">
        <v>0</v>
      </c>
      <c r="I204" s="133">
        <v>0</v>
      </c>
      <c r="J204" s="133">
        <v>0</v>
      </c>
      <c r="K204" s="138"/>
      <c r="L204" s="125"/>
    </row>
    <row r="205" spans="2:12" ht="13.35" hidden="1" customHeight="1" x14ac:dyDescent="0.3">
      <c r="B205" s="140" t="s">
        <v>21</v>
      </c>
      <c r="C205" s="141" t="s">
        <v>114</v>
      </c>
      <c r="D205" s="142">
        <v>0</v>
      </c>
      <c r="E205" s="142">
        <v>0</v>
      </c>
      <c r="F205" s="142">
        <v>0</v>
      </c>
      <c r="G205" s="133">
        <f t="shared" ref="G205" si="29">SUM(D205:F205)</f>
        <v>0</v>
      </c>
      <c r="H205" s="142">
        <v>0</v>
      </c>
      <c r="I205" s="142">
        <v>0</v>
      </c>
      <c r="J205" s="142">
        <v>0</v>
      </c>
      <c r="K205" s="144"/>
      <c r="L205" s="125"/>
    </row>
    <row r="206" spans="2:12" ht="13.35" hidden="1" customHeight="1" x14ac:dyDescent="0.3">
      <c r="B206" s="90"/>
      <c r="C206" s="91" t="s">
        <v>9</v>
      </c>
      <c r="D206" s="146">
        <f>SUM(D196:D205)</f>
        <v>15.7</v>
      </c>
      <c r="E206" s="146">
        <f>SUM(E196:E205)</f>
        <v>21.37</v>
      </c>
      <c r="F206" s="146">
        <f>SUM(F196:F205)</f>
        <v>8.9700000000000006</v>
      </c>
      <c r="G206" s="146">
        <f>SUM(D206:F206)</f>
        <v>46.04</v>
      </c>
      <c r="H206" s="146">
        <f>SUM(H196:H205)</f>
        <v>3.6399999999999997</v>
      </c>
      <c r="I206" s="146">
        <f>H206/E206*1000</f>
        <v>170.33224145999063</v>
      </c>
      <c r="J206" s="147">
        <f>SUM(J196:J205)</f>
        <v>120</v>
      </c>
      <c r="K206" s="148"/>
      <c r="L206" s="125"/>
    </row>
    <row r="207" spans="2:12" s="88" customFormat="1" ht="13.35" hidden="1" customHeight="1" x14ac:dyDescent="0.3">
      <c r="B207" s="198"/>
      <c r="C207" s="199" t="s">
        <v>61</v>
      </c>
      <c r="D207" s="200">
        <v>4.5</v>
      </c>
      <c r="E207" s="200">
        <v>9.58</v>
      </c>
      <c r="F207" s="200">
        <v>5.36</v>
      </c>
      <c r="G207" s="200">
        <f>SUM(D207:F207)</f>
        <v>19.440000000000001</v>
      </c>
      <c r="H207" s="200">
        <v>2.14</v>
      </c>
      <c r="I207" s="200">
        <f>H207/E207*1000</f>
        <v>223.3820459290188</v>
      </c>
      <c r="J207" s="201">
        <v>37</v>
      </c>
      <c r="K207" s="202"/>
      <c r="L207" s="203"/>
    </row>
    <row r="208" spans="2:12" s="210" customFormat="1" ht="13.35" hidden="1" customHeight="1" x14ac:dyDescent="0.3">
      <c r="B208" s="204"/>
      <c r="C208" s="205" t="s">
        <v>62</v>
      </c>
      <c r="D208" s="206">
        <v>4.5</v>
      </c>
      <c r="E208" s="206">
        <v>13.83</v>
      </c>
      <c r="F208" s="206">
        <v>6.61</v>
      </c>
      <c r="G208" s="206">
        <f>SUM(D208:F208)</f>
        <v>24.939999999999998</v>
      </c>
      <c r="H208" s="206">
        <v>0.43</v>
      </c>
      <c r="I208" s="206">
        <f>H208/E208*1000</f>
        <v>31.091829356471436</v>
      </c>
      <c r="J208" s="207">
        <v>37</v>
      </c>
      <c r="K208" s="208"/>
      <c r="L208" s="209"/>
    </row>
    <row r="209" spans="2:12" ht="13.35" hidden="1" customHeight="1" x14ac:dyDescent="0.3">
      <c r="B209" s="106"/>
      <c r="C209" s="193"/>
      <c r="D209" s="194"/>
      <c r="E209" s="194"/>
      <c r="F209" s="194"/>
      <c r="G209" s="194"/>
      <c r="H209" s="194"/>
      <c r="I209" s="194"/>
      <c r="J209" s="195"/>
      <c r="K209" s="196"/>
      <c r="L209" s="125"/>
    </row>
    <row r="210" spans="2:12" ht="13.35" hidden="1" customHeight="1" x14ac:dyDescent="0.3">
      <c r="B210" s="29"/>
      <c r="C210" s="30"/>
      <c r="D210" s="123"/>
      <c r="E210" s="123"/>
      <c r="F210" s="123"/>
      <c r="G210" s="123"/>
      <c r="H210" s="123"/>
      <c r="I210" s="123"/>
      <c r="J210" s="124"/>
      <c r="K210" s="125"/>
      <c r="L210" s="125"/>
    </row>
    <row r="211" spans="2:12" ht="13.35" hidden="1" customHeight="1" x14ac:dyDescent="0.3">
      <c r="B211" s="29"/>
      <c r="C211" s="30"/>
      <c r="D211" s="123"/>
      <c r="E211" s="123"/>
      <c r="F211" s="123"/>
      <c r="G211" s="123"/>
      <c r="H211" s="123"/>
      <c r="I211" s="123"/>
      <c r="J211" s="124"/>
      <c r="K211" s="125"/>
      <c r="L211" s="125"/>
    </row>
    <row r="212" spans="2:12" ht="13.35" hidden="1" customHeight="1" x14ac:dyDescent="0.3">
      <c r="B212" s="470" t="s">
        <v>1</v>
      </c>
      <c r="C212" s="470" t="s">
        <v>2</v>
      </c>
      <c r="D212" s="474" t="s">
        <v>3</v>
      </c>
      <c r="E212" s="474"/>
      <c r="F212" s="474"/>
      <c r="G212" s="474"/>
      <c r="H212" s="475" t="s">
        <v>4</v>
      </c>
      <c r="I212" s="475" t="s">
        <v>59</v>
      </c>
      <c r="J212" s="470" t="s">
        <v>5</v>
      </c>
      <c r="K212" s="470" t="s">
        <v>60</v>
      </c>
      <c r="L212" s="81"/>
    </row>
    <row r="213" spans="2:12" ht="27" hidden="1" customHeight="1" x14ac:dyDescent="0.3">
      <c r="B213" s="471"/>
      <c r="C213" s="471"/>
      <c r="D213" s="154" t="s">
        <v>6</v>
      </c>
      <c r="E213" s="154" t="s">
        <v>7</v>
      </c>
      <c r="F213" s="154" t="s">
        <v>8</v>
      </c>
      <c r="G213" s="154" t="s">
        <v>9</v>
      </c>
      <c r="H213" s="476"/>
      <c r="I213" s="476"/>
      <c r="J213" s="414"/>
      <c r="K213" s="414"/>
      <c r="L213" s="81"/>
    </row>
    <row r="214" spans="2:12" ht="13.35" hidden="1" customHeight="1" x14ac:dyDescent="0.3">
      <c r="B214" s="101" t="s">
        <v>134</v>
      </c>
      <c r="C214" s="102" t="s">
        <v>135</v>
      </c>
      <c r="D214" s="155"/>
      <c r="E214" s="155"/>
      <c r="F214" s="155"/>
      <c r="G214" s="155"/>
      <c r="H214" s="155"/>
      <c r="I214" s="155"/>
      <c r="J214" s="156"/>
      <c r="K214" s="157"/>
      <c r="L214" s="125"/>
    </row>
    <row r="215" spans="2:12" ht="13.35" hidden="1" customHeight="1" x14ac:dyDescent="0.3">
      <c r="B215" s="130" t="s">
        <v>53</v>
      </c>
      <c r="C215" s="131" t="s">
        <v>99</v>
      </c>
      <c r="D215" s="132">
        <v>0</v>
      </c>
      <c r="E215" s="132">
        <v>0</v>
      </c>
      <c r="F215" s="132">
        <v>0</v>
      </c>
      <c r="G215" s="133">
        <f t="shared" ref="G215:G223" si="30">SUM(D215:F215)</f>
        <v>0</v>
      </c>
      <c r="H215" s="132">
        <v>0</v>
      </c>
      <c r="I215" s="132">
        <v>0</v>
      </c>
      <c r="J215" s="132">
        <v>0</v>
      </c>
      <c r="K215" s="135" t="s">
        <v>136</v>
      </c>
      <c r="L215" s="129"/>
    </row>
    <row r="216" spans="2:12" ht="13.35" hidden="1" customHeight="1" x14ac:dyDescent="0.3">
      <c r="B216" s="136" t="s">
        <v>55</v>
      </c>
      <c r="C216" s="25" t="s">
        <v>100</v>
      </c>
      <c r="D216" s="133">
        <v>7</v>
      </c>
      <c r="E216" s="133">
        <v>58.62</v>
      </c>
      <c r="F216" s="133">
        <v>12.19</v>
      </c>
      <c r="G216" s="133">
        <f t="shared" si="30"/>
        <v>77.81</v>
      </c>
      <c r="H216" s="133">
        <v>5.42</v>
      </c>
      <c r="I216" s="133">
        <f t="shared" ref="I216:I224" si="31">H216/E216*1000</f>
        <v>92.459911293074043</v>
      </c>
      <c r="J216" s="139">
        <v>305</v>
      </c>
      <c r="K216" s="138"/>
      <c r="L216" s="129"/>
    </row>
    <row r="217" spans="2:12" ht="13.35" hidden="1" customHeight="1" x14ac:dyDescent="0.3">
      <c r="B217" s="136" t="s">
        <v>57</v>
      </c>
      <c r="C217" s="25" t="s">
        <v>101</v>
      </c>
      <c r="D217" s="133">
        <v>0</v>
      </c>
      <c r="E217" s="133">
        <v>0</v>
      </c>
      <c r="F217" s="133">
        <v>0</v>
      </c>
      <c r="G217" s="133">
        <f t="shared" si="30"/>
        <v>0</v>
      </c>
      <c r="H217" s="133">
        <v>0</v>
      </c>
      <c r="I217" s="133">
        <v>0</v>
      </c>
      <c r="J217" s="133">
        <v>0</v>
      </c>
      <c r="K217" s="138"/>
      <c r="L217" s="125"/>
    </row>
    <row r="218" spans="2:12" ht="13.35" hidden="1" customHeight="1" x14ac:dyDescent="0.3">
      <c r="B218" s="136" t="s">
        <v>102</v>
      </c>
      <c r="C218" s="25" t="s">
        <v>103</v>
      </c>
      <c r="D218" s="133">
        <v>3.02</v>
      </c>
      <c r="E218" s="133">
        <v>37.369999999999997</v>
      </c>
      <c r="F218" s="133">
        <v>9.08</v>
      </c>
      <c r="G218" s="133">
        <f t="shared" si="30"/>
        <v>49.47</v>
      </c>
      <c r="H218" s="133">
        <v>29.55</v>
      </c>
      <c r="I218" s="133">
        <f t="shared" si="31"/>
        <v>790.74123628579082</v>
      </c>
      <c r="J218" s="139">
        <v>103</v>
      </c>
      <c r="K218" s="138"/>
      <c r="L218" s="125"/>
    </row>
    <row r="219" spans="2:12" s="127" customFormat="1" ht="13.35" hidden="1" customHeight="1" x14ac:dyDescent="0.3">
      <c r="B219" s="251" t="s">
        <v>104</v>
      </c>
      <c r="C219" s="252" t="s">
        <v>105</v>
      </c>
      <c r="D219" s="253">
        <v>18.5</v>
      </c>
      <c r="E219" s="253">
        <v>24</v>
      </c>
      <c r="F219" s="253">
        <v>34</v>
      </c>
      <c r="G219" s="253">
        <f t="shared" si="30"/>
        <v>76.5</v>
      </c>
      <c r="H219" s="253">
        <v>13.85</v>
      </c>
      <c r="I219" s="253">
        <f t="shared" si="31"/>
        <v>577.08333333333326</v>
      </c>
      <c r="J219" s="254">
        <v>90</v>
      </c>
      <c r="K219" s="255"/>
      <c r="L219" s="232"/>
    </row>
    <row r="220" spans="2:12" ht="14.25" hidden="1" customHeight="1" x14ac:dyDescent="0.3">
      <c r="B220" s="136" t="s">
        <v>106</v>
      </c>
      <c r="C220" s="25" t="s">
        <v>107</v>
      </c>
      <c r="D220" s="133">
        <v>0</v>
      </c>
      <c r="E220" s="133">
        <v>40</v>
      </c>
      <c r="F220" s="133">
        <v>5</v>
      </c>
      <c r="G220" s="133">
        <f t="shared" si="30"/>
        <v>45</v>
      </c>
      <c r="H220" s="133">
        <v>48.09</v>
      </c>
      <c r="I220" s="133">
        <f t="shared" si="31"/>
        <v>1202.25</v>
      </c>
      <c r="J220" s="139">
        <v>183</v>
      </c>
      <c r="K220" s="138"/>
      <c r="L220" s="125"/>
    </row>
    <row r="221" spans="2:12" ht="15.75" hidden="1" customHeight="1" x14ac:dyDescent="0.3">
      <c r="B221" s="136" t="s">
        <v>108</v>
      </c>
      <c r="C221" s="25" t="s">
        <v>109</v>
      </c>
      <c r="D221" s="133">
        <v>133.65</v>
      </c>
      <c r="E221" s="133">
        <v>755.18</v>
      </c>
      <c r="F221" s="133">
        <v>7.9</v>
      </c>
      <c r="G221" s="133">
        <f t="shared" si="30"/>
        <v>896.7299999999999</v>
      </c>
      <c r="H221" s="133">
        <v>779.13</v>
      </c>
      <c r="I221" s="133">
        <f t="shared" si="31"/>
        <v>1031.7142932810721</v>
      </c>
      <c r="J221" s="139">
        <v>379</v>
      </c>
      <c r="K221" s="138"/>
      <c r="L221" s="125"/>
    </row>
    <row r="222" spans="2:12" ht="13.35" hidden="1" customHeight="1" x14ac:dyDescent="0.3">
      <c r="B222" s="136" t="s">
        <v>110</v>
      </c>
      <c r="C222" s="25" t="s">
        <v>111</v>
      </c>
      <c r="D222" s="133">
        <v>24</v>
      </c>
      <c r="E222" s="133">
        <v>41.8</v>
      </c>
      <c r="F222" s="133">
        <v>33.25</v>
      </c>
      <c r="G222" s="133">
        <f t="shared" si="30"/>
        <v>99.05</v>
      </c>
      <c r="H222" s="133">
        <v>0</v>
      </c>
      <c r="I222" s="133">
        <f t="shared" si="31"/>
        <v>0</v>
      </c>
      <c r="J222" s="139">
        <v>64</v>
      </c>
      <c r="K222" s="138"/>
      <c r="L222" s="125"/>
    </row>
    <row r="223" spans="2:12" ht="13.35" hidden="1" customHeight="1" x14ac:dyDescent="0.3">
      <c r="B223" s="136" t="s">
        <v>112</v>
      </c>
      <c r="C223" s="25" t="s">
        <v>113</v>
      </c>
      <c r="D223" s="133">
        <v>296.25</v>
      </c>
      <c r="E223" s="133">
        <v>1245.7</v>
      </c>
      <c r="F223" s="133">
        <v>558.35</v>
      </c>
      <c r="G223" s="133">
        <f t="shared" si="30"/>
        <v>2100.3000000000002</v>
      </c>
      <c r="H223" s="133">
        <v>940.2</v>
      </c>
      <c r="I223" s="133">
        <f t="shared" si="31"/>
        <v>754.75636188488409</v>
      </c>
      <c r="J223" s="139">
        <v>2275</v>
      </c>
      <c r="K223" s="138"/>
      <c r="L223" s="125"/>
    </row>
    <row r="224" spans="2:12" ht="13.35" hidden="1" customHeight="1" x14ac:dyDescent="0.3">
      <c r="B224" s="140" t="s">
        <v>21</v>
      </c>
      <c r="C224" s="141" t="s">
        <v>114</v>
      </c>
      <c r="D224" s="142">
        <v>74.56</v>
      </c>
      <c r="E224" s="142">
        <v>5</v>
      </c>
      <c r="F224" s="142">
        <v>0</v>
      </c>
      <c r="G224" s="133">
        <f>SUM(D224:F224)</f>
        <v>79.56</v>
      </c>
      <c r="H224" s="133">
        <v>17.5</v>
      </c>
      <c r="I224" s="133">
        <f t="shared" si="31"/>
        <v>3500</v>
      </c>
      <c r="J224" s="143">
        <v>74</v>
      </c>
      <c r="K224" s="144"/>
      <c r="L224" s="125"/>
    </row>
    <row r="225" spans="2:12" ht="13.35" hidden="1" customHeight="1" x14ac:dyDescent="0.3">
      <c r="B225" s="90"/>
      <c r="C225" s="91" t="s">
        <v>9</v>
      </c>
      <c r="D225" s="146">
        <f>SUM(D215:D224)</f>
        <v>556.98</v>
      </c>
      <c r="E225" s="146">
        <f>SUM(E215:E224)</f>
        <v>2207.67</v>
      </c>
      <c r="F225" s="146">
        <f>SUM(F215:F224)</f>
        <v>659.77</v>
      </c>
      <c r="G225" s="146">
        <f>SUM(D225:F225)</f>
        <v>3424.42</v>
      </c>
      <c r="H225" s="146">
        <f>SUM(H215:H224)</f>
        <v>1833.74</v>
      </c>
      <c r="I225" s="146">
        <f>H225/E225*1000</f>
        <v>830.62233033016707</v>
      </c>
      <c r="J225" s="147">
        <f>SUM(J215:J224)</f>
        <v>3473</v>
      </c>
      <c r="K225" s="148"/>
      <c r="L225" s="125"/>
    </row>
    <row r="226" spans="2:12" s="88" customFormat="1" ht="13.35" hidden="1" customHeight="1" x14ac:dyDescent="0.3">
      <c r="B226" s="198"/>
      <c r="C226" s="199" t="s">
        <v>61</v>
      </c>
      <c r="D226" s="200">
        <v>932.21</v>
      </c>
      <c r="E226" s="200">
        <v>2668.98</v>
      </c>
      <c r="F226" s="200">
        <v>153.27000000000001</v>
      </c>
      <c r="G226" s="200">
        <f>SUM(D226:F226)</f>
        <v>3754.46</v>
      </c>
      <c r="H226" s="200">
        <v>2560.1999999999998</v>
      </c>
      <c r="I226" s="200">
        <f>H226/E226*1000</f>
        <v>959.24285682170705</v>
      </c>
      <c r="J226" s="201">
        <v>3686</v>
      </c>
      <c r="K226" s="202"/>
      <c r="L226" s="203"/>
    </row>
    <row r="227" spans="2:12" s="210" customFormat="1" ht="13.35" hidden="1" customHeight="1" x14ac:dyDescent="0.3">
      <c r="B227" s="204"/>
      <c r="C227" s="205" t="s">
        <v>62</v>
      </c>
      <c r="D227" s="206">
        <v>932.71</v>
      </c>
      <c r="E227" s="206">
        <v>2684.25</v>
      </c>
      <c r="F227" s="206">
        <v>252.45</v>
      </c>
      <c r="G227" s="206">
        <f>SUM(D227:F227)</f>
        <v>3869.41</v>
      </c>
      <c r="H227" s="206">
        <v>2609.83</v>
      </c>
      <c r="I227" s="206">
        <f>H227/E227*1000</f>
        <v>972.27530967681844</v>
      </c>
      <c r="J227" s="207">
        <v>3704</v>
      </c>
      <c r="K227" s="208"/>
      <c r="L227" s="209"/>
    </row>
    <row r="228" spans="2:12" ht="15.75" hidden="1" customHeight="1" x14ac:dyDescent="0.3">
      <c r="B228" s="106"/>
      <c r="C228" s="193"/>
      <c r="D228" s="194"/>
      <c r="E228" s="194"/>
      <c r="F228" s="194"/>
      <c r="G228" s="194"/>
      <c r="H228" s="194"/>
      <c r="I228" s="194"/>
      <c r="J228" s="195"/>
      <c r="K228" s="196"/>
      <c r="L228" s="125"/>
    </row>
    <row r="229" spans="2:12" ht="15.75" hidden="1" customHeight="1" x14ac:dyDescent="0.3">
      <c r="B229" s="29"/>
      <c r="C229" s="30"/>
      <c r="D229" s="123"/>
      <c r="E229" s="123"/>
      <c r="F229" s="123"/>
      <c r="G229" s="123"/>
      <c r="H229" s="123"/>
      <c r="I229" s="123"/>
      <c r="J229" s="124"/>
      <c r="K229" s="125"/>
      <c r="L229" s="125"/>
    </row>
    <row r="230" spans="2:12" ht="15.75" hidden="1" customHeight="1" x14ac:dyDescent="0.3">
      <c r="B230" s="29"/>
      <c r="C230" s="30"/>
      <c r="D230" s="123"/>
      <c r="E230" s="123"/>
      <c r="F230" s="123"/>
      <c r="G230" s="123"/>
      <c r="H230" s="123"/>
      <c r="I230" s="123"/>
      <c r="J230" s="124"/>
      <c r="K230" s="125"/>
      <c r="L230" s="125"/>
    </row>
    <row r="231" spans="2:12" ht="15.75" hidden="1" customHeight="1" x14ac:dyDescent="0.3">
      <c r="B231" s="29"/>
      <c r="C231" s="30"/>
      <c r="D231" s="123"/>
      <c r="E231" s="123"/>
      <c r="F231" s="123"/>
      <c r="G231" s="123"/>
      <c r="H231" s="123"/>
      <c r="I231" s="123"/>
      <c r="J231" s="124"/>
      <c r="K231" s="125"/>
      <c r="L231" s="125"/>
    </row>
    <row r="232" spans="2:12" ht="15.75" hidden="1" customHeight="1" x14ac:dyDescent="0.3">
      <c r="B232" s="29"/>
      <c r="C232" s="30"/>
      <c r="D232" s="123"/>
      <c r="E232" s="123"/>
      <c r="F232" s="123"/>
      <c r="G232" s="123"/>
      <c r="H232" s="123"/>
      <c r="I232" s="123"/>
      <c r="J232" s="124"/>
      <c r="K232" s="125"/>
      <c r="L232" s="125"/>
    </row>
    <row r="233" spans="2:12" ht="15.75" hidden="1" customHeight="1" x14ac:dyDescent="0.3">
      <c r="B233" s="29"/>
      <c r="C233" s="30"/>
      <c r="D233" s="123"/>
      <c r="E233" s="123"/>
      <c r="F233" s="123"/>
      <c r="G233" s="123"/>
      <c r="H233" s="123"/>
      <c r="I233" s="123"/>
      <c r="J233" s="124"/>
      <c r="K233" s="125"/>
      <c r="L233" s="125"/>
    </row>
    <row r="234" spans="2:12" ht="15.75" hidden="1" customHeight="1" x14ac:dyDescent="0.3">
      <c r="B234" s="29"/>
      <c r="C234" s="30"/>
      <c r="D234" s="123"/>
      <c r="E234" s="123"/>
      <c r="F234" s="123"/>
      <c r="G234" s="123"/>
      <c r="H234" s="123"/>
      <c r="I234" s="123"/>
      <c r="J234" s="124"/>
      <c r="K234" s="125"/>
      <c r="L234" s="125"/>
    </row>
    <row r="235" spans="2:12" ht="15.75" hidden="1" customHeight="1" x14ac:dyDescent="0.3">
      <c r="B235" s="29"/>
      <c r="C235" s="30"/>
      <c r="D235" s="123"/>
      <c r="E235" s="123"/>
      <c r="F235" s="123"/>
      <c r="G235" s="123"/>
      <c r="H235" s="123"/>
      <c r="I235" s="123"/>
      <c r="J235" s="124"/>
      <c r="K235" s="125"/>
      <c r="L235" s="125"/>
    </row>
    <row r="236" spans="2:12" ht="23.25" hidden="1" customHeight="1" x14ac:dyDescent="0.3">
      <c r="B236" s="470" t="s">
        <v>1</v>
      </c>
      <c r="C236" s="470" t="s">
        <v>2</v>
      </c>
      <c r="D236" s="480" t="s">
        <v>3</v>
      </c>
      <c r="E236" s="481"/>
      <c r="F236" s="481"/>
      <c r="G236" s="482"/>
      <c r="H236" s="475" t="s">
        <v>4</v>
      </c>
      <c r="I236" s="475" t="s">
        <v>59</v>
      </c>
      <c r="J236" s="470" t="s">
        <v>5</v>
      </c>
      <c r="K236" s="470" t="s">
        <v>60</v>
      </c>
      <c r="L236" s="81"/>
    </row>
    <row r="237" spans="2:12" ht="23.25" hidden="1" customHeight="1" x14ac:dyDescent="0.3">
      <c r="B237" s="471"/>
      <c r="C237" s="471"/>
      <c r="D237" s="154" t="s">
        <v>6</v>
      </c>
      <c r="E237" s="154" t="s">
        <v>7</v>
      </c>
      <c r="F237" s="154" t="s">
        <v>8</v>
      </c>
      <c r="G237" s="154" t="s">
        <v>9</v>
      </c>
      <c r="H237" s="476"/>
      <c r="I237" s="476"/>
      <c r="J237" s="414"/>
      <c r="K237" s="414"/>
      <c r="L237" s="81"/>
    </row>
    <row r="238" spans="2:12" ht="13.35" hidden="1" customHeight="1" x14ac:dyDescent="0.3">
      <c r="B238" s="101" t="s">
        <v>137</v>
      </c>
      <c r="C238" s="102" t="s">
        <v>138</v>
      </c>
      <c r="D238" s="155"/>
      <c r="E238" s="155"/>
      <c r="F238" s="155"/>
      <c r="G238" s="155"/>
      <c r="H238" s="155"/>
      <c r="I238" s="155"/>
      <c r="J238" s="156"/>
      <c r="K238" s="157"/>
      <c r="L238" s="125"/>
    </row>
    <row r="239" spans="2:12" ht="13.35" hidden="1" customHeight="1" x14ac:dyDescent="0.3">
      <c r="B239" s="130" t="s">
        <v>53</v>
      </c>
      <c r="C239" s="131" t="s">
        <v>99</v>
      </c>
      <c r="D239" s="132">
        <v>0.81</v>
      </c>
      <c r="E239" s="132">
        <v>1.39</v>
      </c>
      <c r="F239" s="132">
        <v>0</v>
      </c>
      <c r="G239" s="133">
        <f t="shared" ref="G239:G247" si="32">SUM(D239:F239)</f>
        <v>2.2000000000000002</v>
      </c>
      <c r="H239" s="133">
        <v>2.65</v>
      </c>
      <c r="I239" s="133">
        <f t="shared" ref="I239:I244" si="33">H239/E239*1000</f>
        <v>1906.4748201438849</v>
      </c>
      <c r="J239" s="134">
        <v>40</v>
      </c>
      <c r="K239" s="135" t="s">
        <v>139</v>
      </c>
      <c r="L239" s="129"/>
    </row>
    <row r="240" spans="2:12" ht="13.35" hidden="1" customHeight="1" x14ac:dyDescent="0.3">
      <c r="B240" s="136" t="s">
        <v>55</v>
      </c>
      <c r="C240" s="25" t="s">
        <v>100</v>
      </c>
      <c r="D240" s="133">
        <v>35.58</v>
      </c>
      <c r="E240" s="133">
        <v>66.67</v>
      </c>
      <c r="F240" s="133">
        <v>20.8</v>
      </c>
      <c r="G240" s="133">
        <f t="shared" si="32"/>
        <v>123.05</v>
      </c>
      <c r="H240" s="133">
        <v>16.670000000000002</v>
      </c>
      <c r="I240" s="133">
        <f t="shared" si="33"/>
        <v>250.03749812509375</v>
      </c>
      <c r="J240" s="159">
        <v>402</v>
      </c>
      <c r="K240" s="138" t="s">
        <v>140</v>
      </c>
      <c r="L240" s="129"/>
    </row>
    <row r="241" spans="2:15" ht="13.35" hidden="1" customHeight="1" x14ac:dyDescent="0.3">
      <c r="B241" s="136" t="s">
        <v>57</v>
      </c>
      <c r="C241" s="25" t="s">
        <v>101</v>
      </c>
      <c r="D241" s="133">
        <v>107.33</v>
      </c>
      <c r="E241" s="133">
        <v>181.61</v>
      </c>
      <c r="F241" s="133">
        <v>21.31</v>
      </c>
      <c r="G241" s="133">
        <f t="shared" si="32"/>
        <v>310.25</v>
      </c>
      <c r="H241" s="133">
        <v>54.93</v>
      </c>
      <c r="I241" s="133">
        <f t="shared" si="33"/>
        <v>302.46131820934966</v>
      </c>
      <c r="J241" s="137">
        <v>1719</v>
      </c>
      <c r="K241" s="138"/>
      <c r="L241" s="125"/>
    </row>
    <row r="242" spans="2:15" ht="12.75" hidden="1" customHeight="1" x14ac:dyDescent="0.3">
      <c r="B242" s="136" t="s">
        <v>102</v>
      </c>
      <c r="C242" s="25" t="s">
        <v>103</v>
      </c>
      <c r="D242" s="133">
        <v>6.68</v>
      </c>
      <c r="E242" s="133">
        <v>84.25</v>
      </c>
      <c r="F242" s="133">
        <v>31.23</v>
      </c>
      <c r="G242" s="133">
        <f t="shared" si="32"/>
        <v>122.16000000000001</v>
      </c>
      <c r="H242" s="133">
        <v>200.38</v>
      </c>
      <c r="I242" s="133">
        <f t="shared" si="33"/>
        <v>2378.3976261127596</v>
      </c>
      <c r="J242" s="139">
        <v>259</v>
      </c>
      <c r="K242" s="138"/>
      <c r="L242" s="125"/>
    </row>
    <row r="243" spans="2:15" s="127" customFormat="1" ht="13.35" hidden="1" customHeight="1" x14ac:dyDescent="0.3">
      <c r="B243" s="251" t="s">
        <v>104</v>
      </c>
      <c r="C243" s="252" t="s">
        <v>105</v>
      </c>
      <c r="D243" s="253">
        <v>107.5</v>
      </c>
      <c r="E243" s="253">
        <v>118.8</v>
      </c>
      <c r="F243" s="253">
        <v>67.2</v>
      </c>
      <c r="G243" s="253">
        <f t="shared" si="32"/>
        <v>293.5</v>
      </c>
      <c r="H243" s="253">
        <v>29.81</v>
      </c>
      <c r="I243" s="253">
        <f t="shared" si="33"/>
        <v>250.92592592592595</v>
      </c>
      <c r="J243" s="254">
        <v>294</v>
      </c>
      <c r="K243" s="255"/>
      <c r="L243" s="232"/>
    </row>
    <row r="244" spans="2:15" ht="13.35" hidden="1" customHeight="1" x14ac:dyDescent="0.3">
      <c r="B244" s="136" t="s">
        <v>106</v>
      </c>
      <c r="C244" s="25" t="s">
        <v>107</v>
      </c>
      <c r="D244" s="133">
        <v>39</v>
      </c>
      <c r="E244" s="133">
        <v>97</v>
      </c>
      <c r="F244" s="133">
        <v>6</v>
      </c>
      <c r="G244" s="133">
        <f t="shared" si="32"/>
        <v>142</v>
      </c>
      <c r="H244" s="133">
        <v>81.400000000000006</v>
      </c>
      <c r="I244" s="133">
        <f t="shared" si="33"/>
        <v>839.17525773195882</v>
      </c>
      <c r="J244" s="139">
        <v>535</v>
      </c>
      <c r="K244" s="138"/>
      <c r="L244" s="125"/>
    </row>
    <row r="245" spans="2:15" ht="13.35" hidden="1" customHeight="1" x14ac:dyDescent="0.3">
      <c r="B245" s="136" t="s">
        <v>108</v>
      </c>
      <c r="C245" s="25" t="s">
        <v>109</v>
      </c>
      <c r="D245" s="133">
        <v>0</v>
      </c>
      <c r="E245" s="133">
        <v>0</v>
      </c>
      <c r="F245" s="133">
        <v>0</v>
      </c>
      <c r="G245" s="133">
        <f t="shared" si="32"/>
        <v>0</v>
      </c>
      <c r="H245" s="133">
        <v>0</v>
      </c>
      <c r="I245" s="133">
        <v>0</v>
      </c>
      <c r="J245" s="133">
        <v>0</v>
      </c>
      <c r="K245" s="138"/>
      <c r="L245" s="125"/>
    </row>
    <row r="246" spans="2:15" ht="13.35" hidden="1" customHeight="1" x14ac:dyDescent="0.3">
      <c r="B246" s="136" t="s">
        <v>110</v>
      </c>
      <c r="C246" s="25" t="s">
        <v>111</v>
      </c>
      <c r="D246" s="133">
        <v>0</v>
      </c>
      <c r="E246" s="133">
        <v>0</v>
      </c>
      <c r="F246" s="133">
        <v>0</v>
      </c>
      <c r="G246" s="133">
        <f t="shared" si="32"/>
        <v>0</v>
      </c>
      <c r="H246" s="133">
        <v>0</v>
      </c>
      <c r="I246" s="133">
        <v>0</v>
      </c>
      <c r="J246" s="133">
        <v>0</v>
      </c>
      <c r="K246" s="138"/>
      <c r="L246" s="125"/>
    </row>
    <row r="247" spans="2:15" ht="13.35" hidden="1" customHeight="1" x14ac:dyDescent="0.3">
      <c r="B247" s="136" t="s">
        <v>112</v>
      </c>
      <c r="C247" s="25" t="s">
        <v>113</v>
      </c>
      <c r="D247" s="133">
        <v>0</v>
      </c>
      <c r="E247" s="133">
        <v>0</v>
      </c>
      <c r="F247" s="133">
        <v>0</v>
      </c>
      <c r="G247" s="133">
        <f t="shared" si="32"/>
        <v>0</v>
      </c>
      <c r="H247" s="133">
        <v>0</v>
      </c>
      <c r="I247" s="133">
        <v>0</v>
      </c>
      <c r="J247" s="133">
        <v>0</v>
      </c>
      <c r="K247" s="138"/>
      <c r="L247" s="125"/>
      <c r="O247" s="197"/>
    </row>
    <row r="248" spans="2:15" ht="13.35" hidden="1" customHeight="1" x14ac:dyDescent="0.3">
      <c r="B248" s="140" t="s">
        <v>21</v>
      </c>
      <c r="C248" s="141" t="s">
        <v>114</v>
      </c>
      <c r="D248" s="142">
        <v>0</v>
      </c>
      <c r="E248" s="142">
        <v>0</v>
      </c>
      <c r="F248" s="142">
        <v>0</v>
      </c>
      <c r="G248" s="142">
        <f>SUM(D248:F248)</f>
        <v>0</v>
      </c>
      <c r="H248" s="142">
        <v>0</v>
      </c>
      <c r="I248" s="133">
        <v>0</v>
      </c>
      <c r="J248" s="143">
        <v>0</v>
      </c>
      <c r="K248" s="144"/>
      <c r="L248" s="125"/>
    </row>
    <row r="249" spans="2:15" ht="13.35" hidden="1" customHeight="1" x14ac:dyDescent="0.3">
      <c r="B249" s="90"/>
      <c r="C249" s="91" t="s">
        <v>9</v>
      </c>
      <c r="D249" s="146">
        <f>SUM(D239:D248)</f>
        <v>296.89999999999998</v>
      </c>
      <c r="E249" s="146">
        <f>SUM(E239:E248)</f>
        <v>549.72</v>
      </c>
      <c r="F249" s="146">
        <f>SUM(F239:F248)</f>
        <v>146.54000000000002</v>
      </c>
      <c r="G249" s="146">
        <f>SUM(D249:F249)</f>
        <v>993.16000000000008</v>
      </c>
      <c r="H249" s="146">
        <f>SUM(H239:H248)</f>
        <v>385.84000000000003</v>
      </c>
      <c r="I249" s="146">
        <f>H249/E249*1000</f>
        <v>701.88459579422261</v>
      </c>
      <c r="J249" s="147">
        <f>SUM(J239:J248)</f>
        <v>3249</v>
      </c>
      <c r="K249" s="148"/>
      <c r="L249" s="125"/>
    </row>
    <row r="250" spans="2:15" ht="13.35" hidden="1" customHeight="1" x14ac:dyDescent="0.3">
      <c r="D250" s="211"/>
      <c r="E250" s="211"/>
      <c r="F250" s="211"/>
      <c r="G250" s="211"/>
      <c r="H250" s="211"/>
      <c r="I250" s="211"/>
      <c r="J250" s="114"/>
    </row>
    <row r="251" spans="2:15" ht="13.35" hidden="1" customHeight="1" x14ac:dyDescent="0.3">
      <c r="D251" s="211"/>
      <c r="E251" s="211"/>
      <c r="F251" s="211"/>
      <c r="G251" s="211"/>
      <c r="H251" s="211"/>
      <c r="I251" s="211"/>
      <c r="J251" s="114"/>
    </row>
    <row r="252" spans="2:15" ht="13.35" hidden="1" customHeight="1" x14ac:dyDescent="0.3">
      <c r="D252" s="211"/>
      <c r="E252" s="211"/>
      <c r="F252" s="211"/>
      <c r="G252" s="211"/>
      <c r="H252" s="211"/>
      <c r="I252" s="211"/>
      <c r="J252" s="114"/>
    </row>
    <row r="253" spans="2:15" ht="13.35" hidden="1" customHeight="1" x14ac:dyDescent="0.3">
      <c r="B253" s="470" t="s">
        <v>1</v>
      </c>
      <c r="C253" s="470" t="s">
        <v>2</v>
      </c>
      <c r="D253" s="474" t="s">
        <v>3</v>
      </c>
      <c r="E253" s="474"/>
      <c r="F253" s="474"/>
      <c r="G253" s="474"/>
      <c r="H253" s="475" t="s">
        <v>4</v>
      </c>
      <c r="I253" s="475" t="s">
        <v>59</v>
      </c>
      <c r="J253" s="470" t="s">
        <v>5</v>
      </c>
      <c r="K253" s="470" t="s">
        <v>60</v>
      </c>
      <c r="L253" s="81"/>
    </row>
    <row r="254" spans="2:15" ht="27" hidden="1" customHeight="1" x14ac:dyDescent="0.3">
      <c r="B254" s="471"/>
      <c r="C254" s="471"/>
      <c r="D254" s="154" t="s">
        <v>6</v>
      </c>
      <c r="E254" s="154" t="s">
        <v>7</v>
      </c>
      <c r="F254" s="154" t="s">
        <v>8</v>
      </c>
      <c r="G254" s="154" t="s">
        <v>9</v>
      </c>
      <c r="H254" s="476"/>
      <c r="I254" s="476"/>
      <c r="J254" s="414"/>
      <c r="K254" s="414"/>
      <c r="L254" s="81"/>
    </row>
    <row r="255" spans="2:15" ht="13.35" hidden="1" customHeight="1" x14ac:dyDescent="0.3">
      <c r="B255" s="101" t="s">
        <v>89</v>
      </c>
      <c r="C255" s="102" t="s">
        <v>141</v>
      </c>
      <c r="D255" s="155"/>
      <c r="E255" s="155"/>
      <c r="F255" s="155"/>
      <c r="G255" s="212"/>
      <c r="H255" s="155"/>
      <c r="I255" s="155"/>
      <c r="J255" s="156"/>
      <c r="K255" s="157"/>
      <c r="L255" s="125"/>
    </row>
    <row r="256" spans="2:15" ht="13.35" hidden="1" customHeight="1" x14ac:dyDescent="0.3">
      <c r="B256" s="130" t="s">
        <v>53</v>
      </c>
      <c r="C256" s="131" t="s">
        <v>99</v>
      </c>
      <c r="D256" s="132">
        <v>0</v>
      </c>
      <c r="E256" s="132">
        <v>0</v>
      </c>
      <c r="F256" s="132">
        <v>0</v>
      </c>
      <c r="G256" s="133">
        <f t="shared" ref="G256:G264" si="34">SUM(D256:F256)</f>
        <v>0</v>
      </c>
      <c r="H256" s="132">
        <v>0</v>
      </c>
      <c r="I256" s="132">
        <v>0</v>
      </c>
      <c r="J256" s="132">
        <v>0</v>
      </c>
      <c r="K256" s="135" t="s">
        <v>142</v>
      </c>
      <c r="L256" s="129"/>
    </row>
    <row r="257" spans="2:12" ht="13.35" hidden="1" customHeight="1" x14ac:dyDescent="0.3">
      <c r="B257" s="136" t="s">
        <v>55</v>
      </c>
      <c r="C257" s="25" t="s">
        <v>100</v>
      </c>
      <c r="D257" s="133">
        <v>0</v>
      </c>
      <c r="E257" s="133">
        <v>0</v>
      </c>
      <c r="F257" s="133">
        <v>0</v>
      </c>
      <c r="G257" s="133">
        <f t="shared" si="34"/>
        <v>0</v>
      </c>
      <c r="H257" s="133">
        <v>0</v>
      </c>
      <c r="I257" s="133">
        <v>0</v>
      </c>
      <c r="J257" s="133">
        <v>0</v>
      </c>
      <c r="K257" s="138" t="s">
        <v>121</v>
      </c>
      <c r="L257" s="129"/>
    </row>
    <row r="258" spans="2:12" ht="13.35" hidden="1" customHeight="1" x14ac:dyDescent="0.3">
      <c r="B258" s="136" t="s">
        <v>57</v>
      </c>
      <c r="C258" s="25" t="s">
        <v>101</v>
      </c>
      <c r="D258" s="133">
        <v>0</v>
      </c>
      <c r="E258" s="133">
        <v>0</v>
      </c>
      <c r="F258" s="133">
        <v>0</v>
      </c>
      <c r="G258" s="133">
        <f t="shared" si="34"/>
        <v>0</v>
      </c>
      <c r="H258" s="133">
        <v>0</v>
      </c>
      <c r="I258" s="133">
        <v>0</v>
      </c>
      <c r="J258" s="133">
        <v>0</v>
      </c>
      <c r="K258" s="138"/>
      <c r="L258" s="125"/>
    </row>
    <row r="259" spans="2:12" ht="13.35" hidden="1" customHeight="1" x14ac:dyDescent="0.3">
      <c r="B259" s="136" t="s">
        <v>102</v>
      </c>
      <c r="C259" s="25" t="s">
        <v>103</v>
      </c>
      <c r="D259" s="133">
        <v>0</v>
      </c>
      <c r="E259" s="133">
        <v>0</v>
      </c>
      <c r="F259" s="133">
        <v>0</v>
      </c>
      <c r="G259" s="133">
        <f t="shared" si="34"/>
        <v>0</v>
      </c>
      <c r="H259" s="133">
        <v>0</v>
      </c>
      <c r="I259" s="133">
        <v>0</v>
      </c>
      <c r="J259" s="133">
        <v>0</v>
      </c>
      <c r="K259" s="138"/>
      <c r="L259" s="125"/>
    </row>
    <row r="260" spans="2:12" s="127" customFormat="1" ht="13.35" hidden="1" customHeight="1" x14ac:dyDescent="0.3">
      <c r="B260" s="251" t="s">
        <v>104</v>
      </c>
      <c r="C260" s="252" t="s">
        <v>105</v>
      </c>
      <c r="D260" s="253">
        <v>0</v>
      </c>
      <c r="E260" s="253">
        <v>0</v>
      </c>
      <c r="F260" s="253">
        <v>2.2000000000000002</v>
      </c>
      <c r="G260" s="253">
        <f t="shared" si="34"/>
        <v>2.2000000000000002</v>
      </c>
      <c r="H260" s="253">
        <v>0</v>
      </c>
      <c r="I260" s="253">
        <v>0</v>
      </c>
      <c r="J260" s="254">
        <v>5</v>
      </c>
      <c r="K260" s="255"/>
      <c r="L260" s="232"/>
    </row>
    <row r="261" spans="2:12" ht="13.35" hidden="1" customHeight="1" x14ac:dyDescent="0.3">
      <c r="B261" s="136" t="s">
        <v>106</v>
      </c>
      <c r="C261" s="25" t="s">
        <v>107</v>
      </c>
      <c r="D261" s="133">
        <v>0</v>
      </c>
      <c r="E261" s="133">
        <v>0</v>
      </c>
      <c r="F261" s="133">
        <v>0</v>
      </c>
      <c r="G261" s="133">
        <f t="shared" si="34"/>
        <v>0</v>
      </c>
      <c r="H261" s="133">
        <v>0</v>
      </c>
      <c r="I261" s="133">
        <v>0</v>
      </c>
      <c r="J261" s="133">
        <v>0</v>
      </c>
      <c r="K261" s="138"/>
      <c r="L261" s="125"/>
    </row>
    <row r="262" spans="2:12" ht="13.35" hidden="1" customHeight="1" x14ac:dyDescent="0.3">
      <c r="B262" s="136" t="s">
        <v>108</v>
      </c>
      <c r="C262" s="25" t="s">
        <v>109</v>
      </c>
      <c r="D262" s="133">
        <v>0</v>
      </c>
      <c r="E262" s="133">
        <v>0</v>
      </c>
      <c r="F262" s="133">
        <v>0</v>
      </c>
      <c r="G262" s="133">
        <f t="shared" si="34"/>
        <v>0</v>
      </c>
      <c r="H262" s="133">
        <v>0</v>
      </c>
      <c r="I262" s="133">
        <v>0</v>
      </c>
      <c r="J262" s="139">
        <v>0</v>
      </c>
      <c r="K262" s="138"/>
      <c r="L262" s="125"/>
    </row>
    <row r="263" spans="2:12" ht="13.35" hidden="1" customHeight="1" x14ac:dyDescent="0.3">
      <c r="B263" s="136" t="s">
        <v>110</v>
      </c>
      <c r="C263" s="25" t="s">
        <v>111</v>
      </c>
      <c r="D263" s="133">
        <v>0</v>
      </c>
      <c r="E263" s="133">
        <v>0</v>
      </c>
      <c r="F263" s="133">
        <v>0</v>
      </c>
      <c r="G263" s="133">
        <f t="shared" si="34"/>
        <v>0</v>
      </c>
      <c r="H263" s="133">
        <v>0</v>
      </c>
      <c r="I263" s="133">
        <v>0</v>
      </c>
      <c r="J263" s="139">
        <v>0</v>
      </c>
      <c r="K263" s="138"/>
      <c r="L263" s="125"/>
    </row>
    <row r="264" spans="2:12" ht="13.35" hidden="1" customHeight="1" x14ac:dyDescent="0.3">
      <c r="B264" s="136" t="s">
        <v>112</v>
      </c>
      <c r="C264" s="25" t="s">
        <v>113</v>
      </c>
      <c r="D264" s="133">
        <v>0</v>
      </c>
      <c r="E264" s="133">
        <v>29</v>
      </c>
      <c r="F264" s="133">
        <v>16</v>
      </c>
      <c r="G264" s="133">
        <f t="shared" si="34"/>
        <v>45</v>
      </c>
      <c r="H264" s="133">
        <v>5</v>
      </c>
      <c r="I264" s="133">
        <f>H264/E264*1000</f>
        <v>172.41379310344828</v>
      </c>
      <c r="J264" s="137">
        <v>55</v>
      </c>
      <c r="K264" s="138"/>
      <c r="L264" s="125"/>
    </row>
    <row r="265" spans="2:12" ht="13.35" hidden="1" customHeight="1" x14ac:dyDescent="0.3">
      <c r="B265" s="140" t="s">
        <v>21</v>
      </c>
      <c r="C265" s="141" t="s">
        <v>114</v>
      </c>
      <c r="D265" s="142">
        <v>1.31</v>
      </c>
      <c r="E265" s="142">
        <v>8.44</v>
      </c>
      <c r="F265" s="142">
        <v>0</v>
      </c>
      <c r="G265" s="142">
        <f>SUM(D265:F265)</f>
        <v>9.75</v>
      </c>
      <c r="H265" s="142">
        <v>1.27</v>
      </c>
      <c r="I265" s="133">
        <f>H265/E265*1000</f>
        <v>150.47393364928911</v>
      </c>
      <c r="J265" s="143">
        <v>35</v>
      </c>
      <c r="K265" s="144"/>
      <c r="L265" s="125"/>
    </row>
    <row r="266" spans="2:12" ht="13.35" hidden="1" customHeight="1" x14ac:dyDescent="0.3">
      <c r="B266" s="90"/>
      <c r="C266" s="91" t="s">
        <v>9</v>
      </c>
      <c r="D266" s="146">
        <f>SUM(D256:D265)</f>
        <v>1.31</v>
      </c>
      <c r="E266" s="146">
        <f>SUM(E256:E265)</f>
        <v>37.44</v>
      </c>
      <c r="F266" s="146">
        <f>SUM(F256:F265)</f>
        <v>18.2</v>
      </c>
      <c r="G266" s="146">
        <f>SUM(D266:F266)</f>
        <v>56.95</v>
      </c>
      <c r="H266" s="146">
        <f>SUM(H256:H265)</f>
        <v>6.27</v>
      </c>
      <c r="I266" s="146">
        <f>H266/E266*1000</f>
        <v>167.4679487179487</v>
      </c>
      <c r="J266" s="147">
        <f>SUM(J256:J265)</f>
        <v>95</v>
      </c>
      <c r="K266" s="148"/>
      <c r="L266" s="125"/>
    </row>
    <row r="267" spans="2:12" ht="13.35" hidden="1" customHeight="1" x14ac:dyDescent="0.3">
      <c r="D267" s="211"/>
      <c r="E267" s="211"/>
      <c r="F267" s="211"/>
      <c r="G267" s="211"/>
      <c r="H267" s="211"/>
      <c r="I267" s="211"/>
      <c r="J267" s="114"/>
    </row>
    <row r="268" spans="2:12" ht="13.35" hidden="1" customHeight="1" x14ac:dyDescent="0.3">
      <c r="D268" s="211"/>
      <c r="E268" s="211"/>
      <c r="F268" s="211"/>
      <c r="G268" s="211"/>
      <c r="H268" s="211"/>
      <c r="I268" s="211"/>
      <c r="J268" s="114"/>
    </row>
    <row r="269" spans="2:12" ht="13.35" hidden="1" customHeight="1" x14ac:dyDescent="0.3">
      <c r="D269" s="211"/>
      <c r="E269" s="211"/>
      <c r="F269" s="211"/>
      <c r="G269" s="211"/>
      <c r="H269" s="211"/>
      <c r="I269" s="211"/>
      <c r="J269" s="114"/>
    </row>
    <row r="270" spans="2:12" ht="13.35" hidden="1" customHeight="1" x14ac:dyDescent="0.3">
      <c r="B270" s="470" t="s">
        <v>1</v>
      </c>
      <c r="C270" s="470" t="s">
        <v>2</v>
      </c>
      <c r="D270" s="480" t="s">
        <v>3</v>
      </c>
      <c r="E270" s="481"/>
      <c r="F270" s="481"/>
      <c r="G270" s="482"/>
      <c r="H270" s="475" t="s">
        <v>4</v>
      </c>
      <c r="I270" s="475" t="s">
        <v>59</v>
      </c>
      <c r="J270" s="470" t="s">
        <v>5</v>
      </c>
      <c r="K270" s="470" t="s">
        <v>60</v>
      </c>
      <c r="L270" s="81"/>
    </row>
    <row r="271" spans="2:12" ht="22.5" hidden="1" customHeight="1" x14ac:dyDescent="0.3">
      <c r="B271" s="471"/>
      <c r="C271" s="471"/>
      <c r="D271" s="154" t="s">
        <v>6</v>
      </c>
      <c r="E271" s="154" t="s">
        <v>7</v>
      </c>
      <c r="F271" s="154" t="s">
        <v>8</v>
      </c>
      <c r="G271" s="154" t="s">
        <v>9</v>
      </c>
      <c r="H271" s="476"/>
      <c r="I271" s="476"/>
      <c r="J271" s="414"/>
      <c r="K271" s="414"/>
      <c r="L271" s="81"/>
    </row>
    <row r="272" spans="2:12" ht="14.25" hidden="1" customHeight="1" x14ac:dyDescent="0.3">
      <c r="B272" s="101" t="s">
        <v>90</v>
      </c>
      <c r="C272" s="102" t="s">
        <v>143</v>
      </c>
      <c r="D272" s="155"/>
      <c r="E272" s="155"/>
      <c r="F272" s="155"/>
      <c r="G272" s="155"/>
      <c r="H272" s="155"/>
      <c r="I272" s="155"/>
      <c r="J272" s="156"/>
      <c r="K272" s="157"/>
      <c r="L272" s="125"/>
    </row>
    <row r="273" spans="2:12" hidden="1" x14ac:dyDescent="0.3">
      <c r="B273" s="130" t="s">
        <v>53</v>
      </c>
      <c r="C273" s="131" t="s">
        <v>99</v>
      </c>
      <c r="D273" s="132">
        <v>0</v>
      </c>
      <c r="E273" s="132">
        <v>0</v>
      </c>
      <c r="F273" s="132">
        <v>0</v>
      </c>
      <c r="G273" s="133">
        <f t="shared" ref="G273" si="35">SUM(D273:F273)</f>
        <v>0</v>
      </c>
      <c r="H273" s="132">
        <v>0</v>
      </c>
      <c r="I273" s="132">
        <v>0</v>
      </c>
      <c r="J273" s="132">
        <v>0</v>
      </c>
      <c r="K273" s="135" t="s">
        <v>116</v>
      </c>
      <c r="L273" s="129"/>
    </row>
    <row r="274" spans="2:12" ht="13.35" hidden="1" customHeight="1" x14ac:dyDescent="0.3">
      <c r="B274" s="136" t="s">
        <v>55</v>
      </c>
      <c r="C274" s="25" t="s">
        <v>100</v>
      </c>
      <c r="D274" s="133">
        <v>0</v>
      </c>
      <c r="E274" s="133">
        <v>0</v>
      </c>
      <c r="F274" s="133">
        <v>0</v>
      </c>
      <c r="G274" s="133">
        <f>SUM(D274:F274)</f>
        <v>0</v>
      </c>
      <c r="H274" s="133">
        <v>0</v>
      </c>
      <c r="I274" s="133">
        <v>0</v>
      </c>
      <c r="J274" s="139">
        <v>0</v>
      </c>
      <c r="K274" s="138" t="s">
        <v>121</v>
      </c>
      <c r="L274" s="129"/>
    </row>
    <row r="275" spans="2:12" ht="13.35" hidden="1" customHeight="1" x14ac:dyDescent="0.3">
      <c r="B275" s="136" t="s">
        <v>57</v>
      </c>
      <c r="C275" s="25" t="s">
        <v>101</v>
      </c>
      <c r="D275" s="133">
        <v>0</v>
      </c>
      <c r="E275" s="133">
        <v>4.43</v>
      </c>
      <c r="F275" s="133">
        <v>129.57</v>
      </c>
      <c r="G275" s="133">
        <f>SUM(D275:F275)</f>
        <v>134</v>
      </c>
      <c r="H275" s="133">
        <v>1.73</v>
      </c>
      <c r="I275" s="133">
        <f>H275/E275*1000</f>
        <v>390.5191873589165</v>
      </c>
      <c r="J275" s="137">
        <v>108</v>
      </c>
      <c r="K275" s="138"/>
      <c r="L275" s="125"/>
    </row>
    <row r="276" spans="2:12" ht="13.35" hidden="1" customHeight="1" x14ac:dyDescent="0.3">
      <c r="B276" s="136" t="s">
        <v>102</v>
      </c>
      <c r="C276" s="25" t="s">
        <v>103</v>
      </c>
      <c r="D276" s="133">
        <v>47.79</v>
      </c>
      <c r="E276" s="133">
        <v>249.27</v>
      </c>
      <c r="F276" s="133">
        <v>199.79</v>
      </c>
      <c r="G276" s="133">
        <f>SUM(D276:F276)</f>
        <v>496.85</v>
      </c>
      <c r="H276" s="133">
        <v>93.81</v>
      </c>
      <c r="I276" s="133">
        <f>H276/E276*1000</f>
        <v>376.33890961607898</v>
      </c>
      <c r="J276" s="137">
        <v>523</v>
      </c>
      <c r="K276" s="138"/>
      <c r="L276" s="125"/>
    </row>
    <row r="277" spans="2:12" s="127" customFormat="1" ht="13.35" hidden="1" customHeight="1" x14ac:dyDescent="0.3">
      <c r="B277" s="251" t="s">
        <v>104</v>
      </c>
      <c r="C277" s="252" t="s">
        <v>105</v>
      </c>
      <c r="D277" s="253">
        <v>0</v>
      </c>
      <c r="E277" s="253">
        <v>31</v>
      </c>
      <c r="F277" s="253">
        <v>183</v>
      </c>
      <c r="G277" s="253">
        <f t="shared" ref="G277:G282" si="36">SUM(D277:F277)</f>
        <v>214</v>
      </c>
      <c r="H277" s="253">
        <v>7.49</v>
      </c>
      <c r="I277" s="253">
        <f>H277/E277*1000</f>
        <v>241.61290322580643</v>
      </c>
      <c r="J277" s="254">
        <v>125</v>
      </c>
      <c r="K277" s="255"/>
      <c r="L277" s="232"/>
    </row>
    <row r="278" spans="2:12" ht="13.35" hidden="1" customHeight="1" x14ac:dyDescent="0.3">
      <c r="B278" s="136" t="s">
        <v>106</v>
      </c>
      <c r="C278" s="25" t="s">
        <v>107</v>
      </c>
      <c r="D278" s="133">
        <v>0</v>
      </c>
      <c r="E278" s="133">
        <v>211</v>
      </c>
      <c r="F278" s="133">
        <v>79</v>
      </c>
      <c r="G278" s="133">
        <f t="shared" si="36"/>
        <v>290</v>
      </c>
      <c r="H278" s="133">
        <v>32.4</v>
      </c>
      <c r="I278" s="133">
        <f t="shared" ref="I278:I281" si="37">H278/E278*1000</f>
        <v>153.55450236966826</v>
      </c>
      <c r="J278" s="139">
        <v>925</v>
      </c>
      <c r="K278" s="138"/>
      <c r="L278" s="125"/>
    </row>
    <row r="279" spans="2:12" ht="13.35" hidden="1" customHeight="1" x14ac:dyDescent="0.3">
      <c r="B279" s="136" t="s">
        <v>108</v>
      </c>
      <c r="C279" s="25" t="s">
        <v>109</v>
      </c>
      <c r="D279" s="133">
        <v>132.85</v>
      </c>
      <c r="E279" s="133">
        <v>466.05</v>
      </c>
      <c r="F279" s="133">
        <v>0</v>
      </c>
      <c r="G279" s="133">
        <f t="shared" si="36"/>
        <v>598.9</v>
      </c>
      <c r="H279" s="133">
        <v>87.31</v>
      </c>
      <c r="I279" s="133">
        <f>H279/E279*1000</f>
        <v>187.34041411865678</v>
      </c>
      <c r="J279" s="139">
        <v>564</v>
      </c>
      <c r="K279" s="138"/>
      <c r="L279" s="125"/>
    </row>
    <row r="280" spans="2:12" ht="13.35" hidden="1" customHeight="1" x14ac:dyDescent="0.3">
      <c r="B280" s="136" t="s">
        <v>110</v>
      </c>
      <c r="C280" s="25" t="s">
        <v>111</v>
      </c>
      <c r="D280" s="133">
        <v>5.2</v>
      </c>
      <c r="E280" s="133">
        <v>118.8</v>
      </c>
      <c r="F280" s="133">
        <v>32.65</v>
      </c>
      <c r="G280" s="133">
        <f t="shared" si="36"/>
        <v>156.65</v>
      </c>
      <c r="H280" s="133">
        <v>28.82</v>
      </c>
      <c r="I280" s="133">
        <f t="shared" si="37"/>
        <v>242.59259259259261</v>
      </c>
      <c r="J280" s="139">
        <v>1000</v>
      </c>
      <c r="K280" s="138"/>
      <c r="L280" s="125"/>
    </row>
    <row r="281" spans="2:12" ht="13.35" hidden="1" customHeight="1" x14ac:dyDescent="0.3">
      <c r="B281" s="136" t="s">
        <v>112</v>
      </c>
      <c r="C281" s="25" t="s">
        <v>113</v>
      </c>
      <c r="D281" s="133">
        <v>0</v>
      </c>
      <c r="E281" s="133">
        <v>85</v>
      </c>
      <c r="F281" s="133">
        <v>52.91</v>
      </c>
      <c r="G281" s="133">
        <f t="shared" si="36"/>
        <v>137.91</v>
      </c>
      <c r="H281" s="133">
        <v>19</v>
      </c>
      <c r="I281" s="133">
        <f t="shared" si="37"/>
        <v>223.52941176470588</v>
      </c>
      <c r="J281" s="139">
        <v>85</v>
      </c>
      <c r="K281" s="138"/>
      <c r="L281" s="125"/>
    </row>
    <row r="282" spans="2:12" ht="13.35" hidden="1" customHeight="1" x14ac:dyDescent="0.3">
      <c r="B282" s="140" t="s">
        <v>21</v>
      </c>
      <c r="C282" s="141" t="s">
        <v>114</v>
      </c>
      <c r="D282" s="142">
        <v>0</v>
      </c>
      <c r="E282" s="142">
        <v>0</v>
      </c>
      <c r="F282" s="142">
        <v>0</v>
      </c>
      <c r="G282" s="133">
        <f t="shared" si="36"/>
        <v>0</v>
      </c>
      <c r="H282" s="142">
        <v>0</v>
      </c>
      <c r="I282" s="142">
        <v>0</v>
      </c>
      <c r="J282" s="142">
        <v>0</v>
      </c>
      <c r="K282" s="144"/>
      <c r="L282" s="125"/>
    </row>
    <row r="283" spans="2:12" ht="13.35" hidden="1" customHeight="1" x14ac:dyDescent="0.3">
      <c r="B283" s="90"/>
      <c r="C283" s="91" t="s">
        <v>9</v>
      </c>
      <c r="D283" s="146">
        <f>SUM(D273:D282)</f>
        <v>185.83999999999997</v>
      </c>
      <c r="E283" s="146">
        <f>SUM(E273:E282)</f>
        <v>1165.55</v>
      </c>
      <c r="F283" s="146">
        <f>SUM(F273:F282)</f>
        <v>676.92</v>
      </c>
      <c r="G283" s="146">
        <f>SUM(D283:F283)</f>
        <v>2028.31</v>
      </c>
      <c r="H283" s="146">
        <f>SUM(H273:H282)</f>
        <v>270.56</v>
      </c>
      <c r="I283" s="146">
        <f>H283/E283*1000</f>
        <v>232.1307537214191</v>
      </c>
      <c r="J283" s="147">
        <f>SUM(J273:J282)</f>
        <v>3330</v>
      </c>
      <c r="K283" s="148"/>
      <c r="L283" s="125"/>
    </row>
    <row r="284" spans="2:12" ht="13.35" hidden="1" customHeight="1" x14ac:dyDescent="0.3">
      <c r="D284" s="211"/>
      <c r="E284" s="211"/>
      <c r="F284" s="211"/>
      <c r="G284" s="211"/>
      <c r="H284" s="211"/>
      <c r="I284" s="211"/>
      <c r="J284" s="114"/>
    </row>
    <row r="285" spans="2:12" x14ac:dyDescent="0.3">
      <c r="B285" s="30" t="s">
        <v>52</v>
      </c>
      <c r="C285" s="30"/>
      <c r="D285" s="211"/>
      <c r="E285" s="211"/>
      <c r="F285" s="211"/>
      <c r="G285" s="211"/>
      <c r="H285" s="211"/>
      <c r="I285" s="211"/>
      <c r="J285" s="114"/>
    </row>
    <row r="286" spans="2:12" x14ac:dyDescent="0.3">
      <c r="B286" s="29" t="s">
        <v>53</v>
      </c>
      <c r="C286" s="30" t="s">
        <v>54</v>
      </c>
      <c r="D286" s="211"/>
      <c r="E286" s="211"/>
      <c r="F286" s="211"/>
      <c r="G286" s="211"/>
      <c r="H286" s="211"/>
      <c r="I286" s="211"/>
      <c r="J286" s="114"/>
    </row>
    <row r="287" spans="2:12" x14ac:dyDescent="0.3">
      <c r="B287" s="29" t="s">
        <v>55</v>
      </c>
      <c r="C287" s="30" t="s">
        <v>56</v>
      </c>
      <c r="D287" s="211"/>
      <c r="E287" s="211"/>
      <c r="F287" s="211"/>
      <c r="G287" s="211"/>
      <c r="H287" s="211"/>
      <c r="I287" s="211"/>
      <c r="J287" s="114"/>
    </row>
    <row r="288" spans="2:12" x14ac:dyDescent="0.3">
      <c r="B288" s="29" t="s">
        <v>57</v>
      </c>
      <c r="C288" s="30" t="s">
        <v>58</v>
      </c>
      <c r="D288" s="211"/>
      <c r="E288" s="211"/>
      <c r="F288" s="211"/>
      <c r="G288" s="211"/>
      <c r="H288" s="211"/>
      <c r="I288" s="211"/>
      <c r="J288" s="114"/>
    </row>
    <row r="289" spans="4:10" x14ac:dyDescent="0.3">
      <c r="D289" s="211"/>
      <c r="E289" s="211"/>
      <c r="F289" s="211"/>
      <c r="G289" s="211"/>
      <c r="H289" s="211"/>
      <c r="I289" s="211"/>
    </row>
    <row r="290" spans="4:10" x14ac:dyDescent="0.3">
      <c r="D290" s="211"/>
      <c r="E290" s="211"/>
      <c r="F290" s="211"/>
      <c r="G290" s="211"/>
      <c r="H290" s="211"/>
      <c r="I290" s="211"/>
    </row>
    <row r="291" spans="4:10" x14ac:dyDescent="0.3">
      <c r="D291" s="211"/>
      <c r="E291" s="211"/>
      <c r="F291" s="211"/>
      <c r="G291" s="211"/>
      <c r="H291" s="211"/>
      <c r="I291" s="211"/>
    </row>
    <row r="292" spans="4:10" x14ac:dyDescent="0.3">
      <c r="D292" s="211"/>
      <c r="E292" s="211"/>
      <c r="F292" s="211"/>
      <c r="G292" s="211"/>
      <c r="H292" s="211"/>
      <c r="I292" s="211"/>
    </row>
    <row r="293" spans="4:10" x14ac:dyDescent="0.3">
      <c r="D293" s="211"/>
      <c r="E293" s="211"/>
      <c r="F293" s="211"/>
      <c r="G293" s="211"/>
      <c r="H293" s="211"/>
      <c r="I293" s="211"/>
      <c r="J293" s="114"/>
    </row>
    <row r="294" spans="4:10" x14ac:dyDescent="0.3">
      <c r="D294" s="211"/>
      <c r="E294" s="211"/>
      <c r="F294" s="211"/>
      <c r="G294" s="211"/>
      <c r="H294" s="211"/>
      <c r="I294" s="211"/>
      <c r="J294" s="114"/>
    </row>
    <row r="295" spans="4:10" x14ac:dyDescent="0.3">
      <c r="D295" s="211"/>
      <c r="E295" s="211"/>
      <c r="F295" s="211"/>
      <c r="G295" s="211"/>
      <c r="H295" s="211"/>
      <c r="I295" s="211"/>
      <c r="J295" s="114"/>
    </row>
    <row r="296" spans="4:10" x14ac:dyDescent="0.3">
      <c r="D296" s="211"/>
      <c r="E296" s="211"/>
      <c r="F296" s="211"/>
      <c r="G296" s="211"/>
      <c r="H296" s="211"/>
      <c r="I296" s="211"/>
      <c r="J296" s="114"/>
    </row>
    <row r="297" spans="4:10" x14ac:dyDescent="0.3">
      <c r="D297" s="211"/>
      <c r="E297" s="211"/>
      <c r="F297" s="211"/>
      <c r="G297" s="211"/>
      <c r="H297" s="211"/>
      <c r="I297" s="211"/>
      <c r="J297" s="114"/>
    </row>
    <row r="298" spans="4:10" x14ac:dyDescent="0.3">
      <c r="D298" s="211"/>
      <c r="E298" s="211"/>
      <c r="F298" s="211"/>
      <c r="G298" s="211"/>
      <c r="H298" s="211"/>
      <c r="I298" s="211"/>
      <c r="J298" s="114"/>
    </row>
    <row r="299" spans="4:10" x14ac:dyDescent="0.3">
      <c r="D299" s="211"/>
      <c r="E299" s="211"/>
      <c r="F299" s="211"/>
      <c r="G299" s="211"/>
      <c r="H299" s="211"/>
      <c r="I299" s="211"/>
      <c r="J299" s="114"/>
    </row>
    <row r="300" spans="4:10" x14ac:dyDescent="0.3">
      <c r="D300" s="211"/>
      <c r="E300" s="211"/>
      <c r="F300" s="211"/>
      <c r="G300" s="211"/>
      <c r="H300" s="211"/>
      <c r="I300" s="211"/>
      <c r="J300" s="114"/>
    </row>
    <row r="301" spans="4:10" x14ac:dyDescent="0.3">
      <c r="D301" s="211"/>
      <c r="E301" s="211"/>
      <c r="F301" s="211"/>
      <c r="G301" s="211"/>
      <c r="H301" s="211"/>
      <c r="I301" s="211"/>
      <c r="J301" s="114"/>
    </row>
    <row r="302" spans="4:10" x14ac:dyDescent="0.3">
      <c r="D302" s="211"/>
      <c r="E302" s="211"/>
      <c r="F302" s="211"/>
      <c r="G302" s="211"/>
      <c r="H302" s="211"/>
      <c r="I302" s="211"/>
      <c r="J302" s="114"/>
    </row>
    <row r="303" spans="4:10" x14ac:dyDescent="0.3">
      <c r="D303" s="211"/>
      <c r="E303" s="211"/>
      <c r="F303" s="211"/>
      <c r="G303" s="211"/>
      <c r="H303" s="211"/>
      <c r="I303" s="211"/>
      <c r="J303" s="114"/>
    </row>
    <row r="304" spans="4:10" x14ac:dyDescent="0.3">
      <c r="D304" s="211"/>
      <c r="E304" s="211"/>
      <c r="F304" s="211"/>
      <c r="G304" s="211"/>
      <c r="H304" s="211"/>
      <c r="I304" s="211"/>
      <c r="J304" s="114"/>
    </row>
    <row r="305" spans="10:10" x14ac:dyDescent="0.3">
      <c r="J305" s="114"/>
    </row>
    <row r="306" spans="10:10" x14ac:dyDescent="0.3">
      <c r="J306" s="114"/>
    </row>
    <row r="307" spans="10:10" x14ac:dyDescent="0.3">
      <c r="J307" s="114"/>
    </row>
    <row r="308" spans="10:10" x14ac:dyDescent="0.3">
      <c r="J308" s="114"/>
    </row>
    <row r="309" spans="10:10" x14ac:dyDescent="0.3">
      <c r="J309" s="114"/>
    </row>
    <row r="310" spans="10:10" x14ac:dyDescent="0.3">
      <c r="J310" s="114"/>
    </row>
    <row r="311" spans="10:10" x14ac:dyDescent="0.3">
      <c r="J311" s="114"/>
    </row>
    <row r="312" spans="10:10" x14ac:dyDescent="0.3">
      <c r="J312" s="114"/>
    </row>
    <row r="313" spans="10:10" x14ac:dyDescent="0.3">
      <c r="J313" s="114"/>
    </row>
    <row r="314" spans="10:10" x14ac:dyDescent="0.3">
      <c r="J314" s="114"/>
    </row>
    <row r="315" spans="10:10" x14ac:dyDescent="0.3">
      <c r="J315" s="114"/>
    </row>
    <row r="316" spans="10:10" x14ac:dyDescent="0.3">
      <c r="J316" s="114"/>
    </row>
    <row r="317" spans="10:10" x14ac:dyDescent="0.3">
      <c r="J317" s="114"/>
    </row>
    <row r="318" spans="10:10" x14ac:dyDescent="0.3">
      <c r="J318" s="114"/>
    </row>
    <row r="319" spans="10:10" x14ac:dyDescent="0.3">
      <c r="J319" s="114"/>
    </row>
    <row r="320" spans="10:10" x14ac:dyDescent="0.3">
      <c r="J320" s="114"/>
    </row>
    <row r="321" spans="10:10" x14ac:dyDescent="0.3">
      <c r="J321" s="114"/>
    </row>
    <row r="322" spans="10:10" x14ac:dyDescent="0.3">
      <c r="J322" s="114"/>
    </row>
    <row r="323" spans="10:10" x14ac:dyDescent="0.3">
      <c r="J323" s="114"/>
    </row>
    <row r="324" spans="10:10" x14ac:dyDescent="0.3">
      <c r="J324" s="114"/>
    </row>
    <row r="325" spans="10:10" x14ac:dyDescent="0.3">
      <c r="J325" s="114"/>
    </row>
    <row r="326" spans="10:10" x14ac:dyDescent="0.3">
      <c r="J326" s="114"/>
    </row>
    <row r="327" spans="10:10" x14ac:dyDescent="0.3">
      <c r="J327" s="114"/>
    </row>
    <row r="328" spans="10:10" x14ac:dyDescent="0.3">
      <c r="J328" s="114"/>
    </row>
    <row r="329" spans="10:10" x14ac:dyDescent="0.3">
      <c r="J329" s="114"/>
    </row>
    <row r="330" spans="10:10" x14ac:dyDescent="0.3">
      <c r="J330" s="114"/>
    </row>
  </sheetData>
  <mergeCells count="107">
    <mergeCell ref="K253:K254"/>
    <mergeCell ref="B270:B271"/>
    <mergeCell ref="C270:C271"/>
    <mergeCell ref="D270:G270"/>
    <mergeCell ref="H270:H271"/>
    <mergeCell ref="I270:I271"/>
    <mergeCell ref="J270:J271"/>
    <mergeCell ref="K270:K271"/>
    <mergeCell ref="B253:B254"/>
    <mergeCell ref="C253:C254"/>
    <mergeCell ref="D253:G253"/>
    <mergeCell ref="H253:H254"/>
    <mergeCell ref="I253:I254"/>
    <mergeCell ref="J253:J254"/>
    <mergeCell ref="K212:K213"/>
    <mergeCell ref="B236:B237"/>
    <mergeCell ref="C236:C237"/>
    <mergeCell ref="D236:G236"/>
    <mergeCell ref="H236:H237"/>
    <mergeCell ref="I236:I237"/>
    <mergeCell ref="J236:J237"/>
    <mergeCell ref="K236:K237"/>
    <mergeCell ref="B212:B213"/>
    <mergeCell ref="C212:C213"/>
    <mergeCell ref="D212:G212"/>
    <mergeCell ref="H212:H213"/>
    <mergeCell ref="I212:I213"/>
    <mergeCell ref="J212:J213"/>
    <mergeCell ref="K176:K177"/>
    <mergeCell ref="B193:B194"/>
    <mergeCell ref="C193:C194"/>
    <mergeCell ref="D193:G193"/>
    <mergeCell ref="H193:H194"/>
    <mergeCell ref="I193:I194"/>
    <mergeCell ref="J193:J194"/>
    <mergeCell ref="K193:K194"/>
    <mergeCell ref="B176:B177"/>
    <mergeCell ref="C176:C177"/>
    <mergeCell ref="D176:G176"/>
    <mergeCell ref="H176:H177"/>
    <mergeCell ref="I176:I177"/>
    <mergeCell ref="J176:J177"/>
    <mergeCell ref="K135:K136"/>
    <mergeCell ref="B152:B153"/>
    <mergeCell ref="C152:C153"/>
    <mergeCell ref="D152:G152"/>
    <mergeCell ref="H152:H153"/>
    <mergeCell ref="I152:I153"/>
    <mergeCell ref="J152:J153"/>
    <mergeCell ref="K152:K153"/>
    <mergeCell ref="B135:B136"/>
    <mergeCell ref="C135:C136"/>
    <mergeCell ref="D135:G135"/>
    <mergeCell ref="H135:H136"/>
    <mergeCell ref="I135:I136"/>
    <mergeCell ref="J135:J136"/>
    <mergeCell ref="K94:K95"/>
    <mergeCell ref="B118:B119"/>
    <mergeCell ref="C118:C119"/>
    <mergeCell ref="D118:G118"/>
    <mergeCell ref="H118:H119"/>
    <mergeCell ref="I118:I119"/>
    <mergeCell ref="J118:J119"/>
    <mergeCell ref="K118:K119"/>
    <mergeCell ref="B94:B95"/>
    <mergeCell ref="C94:C95"/>
    <mergeCell ref="D94:G94"/>
    <mergeCell ref="H94:H95"/>
    <mergeCell ref="I94:I95"/>
    <mergeCell ref="J94:J95"/>
    <mergeCell ref="K60:K61"/>
    <mergeCell ref="B77:B78"/>
    <mergeCell ref="C77:C78"/>
    <mergeCell ref="D77:G77"/>
    <mergeCell ref="H77:H78"/>
    <mergeCell ref="I77:I78"/>
    <mergeCell ref="J77:J78"/>
    <mergeCell ref="K77:K78"/>
    <mergeCell ref="B60:B61"/>
    <mergeCell ref="C60:C61"/>
    <mergeCell ref="D60:G60"/>
    <mergeCell ref="H60:H61"/>
    <mergeCell ref="I60:I61"/>
    <mergeCell ref="J60:J61"/>
    <mergeCell ref="K22:K23"/>
    <mergeCell ref="B39:B40"/>
    <mergeCell ref="C39:C40"/>
    <mergeCell ref="D39:G39"/>
    <mergeCell ref="H39:H40"/>
    <mergeCell ref="I39:I40"/>
    <mergeCell ref="J39:J40"/>
    <mergeCell ref="K39:K40"/>
    <mergeCell ref="B22:B23"/>
    <mergeCell ref="C22:C23"/>
    <mergeCell ref="D22:G22"/>
    <mergeCell ref="H22:H23"/>
    <mergeCell ref="I22:I23"/>
    <mergeCell ref="J22:J23"/>
    <mergeCell ref="B1:K1"/>
    <mergeCell ref="B2:K2"/>
    <mergeCell ref="B5:B6"/>
    <mergeCell ref="C5:C6"/>
    <mergeCell ref="D5:G5"/>
    <mergeCell ref="H5:H6"/>
    <mergeCell ref="I5:I6"/>
    <mergeCell ref="J5:J6"/>
    <mergeCell ref="K5:K6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71E8-59FC-45AB-A03E-280D05BE7A1D}">
  <sheetPr>
    <tabColor rgb="FF00B0F0"/>
  </sheetPr>
  <dimension ref="B1:N277"/>
  <sheetViews>
    <sheetView view="pageBreakPreview" zoomScaleSheetLayoutView="100" workbookViewId="0">
      <selection activeCell="G56" sqref="G56"/>
    </sheetView>
  </sheetViews>
  <sheetFormatPr defaultRowHeight="14.4" x14ac:dyDescent="0.3"/>
  <cols>
    <col min="1" max="1" width="5.88671875" customWidth="1"/>
    <col min="2" max="2" width="3.88671875" customWidth="1"/>
    <col min="3" max="3" width="15.5546875" customWidth="1"/>
    <col min="4" max="5" width="10.33203125" style="113" customWidth="1"/>
    <col min="6" max="6" width="11.88671875" style="113" customWidth="1"/>
    <col min="7" max="7" width="11.44140625" style="113" customWidth="1"/>
    <col min="8" max="8" width="13.88671875" style="113" customWidth="1"/>
    <col min="9" max="9" width="10.109375" style="115" customWidth="1"/>
    <col min="10" max="10" width="12.109375" customWidth="1"/>
    <col min="11" max="12" width="16.109375" customWidth="1"/>
    <col min="13" max="13" width="9.88671875" style="76" bestFit="1" customWidth="1"/>
    <col min="16" max="16" width="9.44140625" bestFit="1" customWidth="1"/>
    <col min="17" max="17" width="12.109375" customWidth="1"/>
  </cols>
  <sheetData>
    <row r="1" spans="2:14" ht="15.75" customHeight="1" x14ac:dyDescent="0.3">
      <c r="B1" s="408" t="s">
        <v>97</v>
      </c>
      <c r="C1" s="408"/>
      <c r="D1" s="408"/>
      <c r="E1" s="408"/>
      <c r="F1" s="408"/>
      <c r="G1" s="408"/>
      <c r="H1" s="408"/>
      <c r="I1" s="408"/>
      <c r="J1" s="408"/>
      <c r="K1" s="3"/>
      <c r="L1" s="3"/>
      <c r="M1" s="116"/>
      <c r="N1" s="78"/>
    </row>
    <row r="2" spans="2:14" ht="15.75" customHeight="1" x14ac:dyDescent="0.3">
      <c r="B2" s="408" t="s">
        <v>155</v>
      </c>
      <c r="C2" s="483"/>
      <c r="D2" s="483"/>
      <c r="E2" s="483"/>
      <c r="F2" s="483"/>
      <c r="G2" s="483"/>
      <c r="H2" s="483"/>
      <c r="I2" s="483"/>
      <c r="J2" s="483"/>
      <c r="K2" s="4"/>
      <c r="L2" s="4"/>
    </row>
    <row r="3" spans="2:14" ht="15.6" x14ac:dyDescent="0.3">
      <c r="B3" s="5"/>
      <c r="C3" s="5"/>
      <c r="D3" s="79"/>
      <c r="E3" s="79"/>
      <c r="F3" s="79"/>
      <c r="G3" s="79"/>
      <c r="H3" s="79"/>
      <c r="I3" s="80"/>
      <c r="J3" s="5"/>
      <c r="K3" s="5"/>
      <c r="L3" s="5"/>
    </row>
    <row r="4" spans="2:14" ht="15.6" x14ac:dyDescent="0.3">
      <c r="B4" s="5"/>
      <c r="C4" s="5"/>
      <c r="D4" s="79"/>
      <c r="E4" s="79"/>
      <c r="F4" s="79"/>
      <c r="G4" s="79"/>
      <c r="H4" s="79"/>
      <c r="I4" s="80"/>
      <c r="J4" s="5"/>
      <c r="K4" s="5"/>
      <c r="L4" s="5"/>
    </row>
    <row r="5" spans="2:14" ht="13.35" hidden="1" customHeight="1" x14ac:dyDescent="0.3">
      <c r="B5" s="451" t="s">
        <v>1</v>
      </c>
      <c r="C5" s="451" t="s">
        <v>2</v>
      </c>
      <c r="D5" s="457" t="s">
        <v>3</v>
      </c>
      <c r="E5" s="458"/>
      <c r="F5" s="459" t="s">
        <v>4</v>
      </c>
      <c r="G5" s="459" t="s">
        <v>88</v>
      </c>
      <c r="H5" s="459" t="s">
        <v>65</v>
      </c>
      <c r="I5" s="451" t="s">
        <v>5</v>
      </c>
      <c r="J5" s="451" t="s">
        <v>60</v>
      </c>
      <c r="K5" s="117"/>
      <c r="L5" s="117"/>
    </row>
    <row r="6" spans="2:14" ht="27" hidden="1" customHeight="1" x14ac:dyDescent="0.3">
      <c r="B6" s="452"/>
      <c r="C6" s="452"/>
      <c r="D6" s="77" t="s">
        <v>68</v>
      </c>
      <c r="E6" s="77" t="s">
        <v>69</v>
      </c>
      <c r="F6" s="460"/>
      <c r="G6" s="460"/>
      <c r="H6" s="460"/>
      <c r="I6" s="452"/>
      <c r="J6" s="452"/>
      <c r="K6" s="117"/>
      <c r="L6" s="117"/>
    </row>
    <row r="7" spans="2:14" ht="13.35" hidden="1" customHeight="1" x14ac:dyDescent="0.3">
      <c r="B7" s="118" t="s">
        <v>92</v>
      </c>
      <c r="C7" s="119" t="s">
        <v>144</v>
      </c>
      <c r="D7" s="120"/>
      <c r="E7" s="120"/>
      <c r="F7" s="120"/>
      <c r="G7" s="120"/>
      <c r="H7" s="120"/>
      <c r="I7" s="121"/>
      <c r="J7" s="122"/>
      <c r="K7" s="112"/>
      <c r="L7" s="112"/>
    </row>
    <row r="8" spans="2:14" ht="13.35" hidden="1" customHeight="1" x14ac:dyDescent="0.3">
      <c r="B8" s="172" t="s">
        <v>53</v>
      </c>
      <c r="C8" s="173" t="s">
        <v>99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5"/>
      <c r="K8" s="166"/>
      <c r="L8" s="166"/>
      <c r="M8" s="213"/>
    </row>
    <row r="9" spans="2:14" ht="13.35" hidden="1" customHeight="1" x14ac:dyDescent="0.3">
      <c r="B9" s="176" t="s">
        <v>55</v>
      </c>
      <c r="C9" s="177" t="s">
        <v>100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80"/>
      <c r="K9" s="166"/>
      <c r="L9" s="166"/>
      <c r="M9" s="213"/>
    </row>
    <row r="10" spans="2:14" ht="13.35" hidden="1" customHeight="1" x14ac:dyDescent="0.3">
      <c r="B10" s="176" t="s">
        <v>57</v>
      </c>
      <c r="C10" s="177" t="s">
        <v>101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80"/>
      <c r="K10" s="166"/>
      <c r="L10" s="166"/>
      <c r="M10" s="213"/>
    </row>
    <row r="11" spans="2:14" ht="13.35" hidden="1" customHeight="1" x14ac:dyDescent="0.3">
      <c r="B11" s="176" t="s">
        <v>102</v>
      </c>
      <c r="C11" s="177" t="s">
        <v>103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81">
        <v>0</v>
      </c>
      <c r="J11" s="180"/>
      <c r="K11" s="166"/>
      <c r="L11" s="166"/>
      <c r="M11" s="213"/>
    </row>
    <row r="12" spans="2:14" s="127" customFormat="1" ht="13.35" hidden="1" customHeight="1" x14ac:dyDescent="0.3">
      <c r="B12" s="257" t="s">
        <v>104</v>
      </c>
      <c r="C12" s="258" t="s">
        <v>105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60">
        <v>0</v>
      </c>
      <c r="J12" s="261"/>
      <c r="K12" s="262"/>
      <c r="L12" s="262"/>
      <c r="M12" s="263"/>
    </row>
    <row r="13" spans="2:14" ht="13.35" hidden="1" customHeight="1" x14ac:dyDescent="0.3">
      <c r="B13" s="176" t="s">
        <v>106</v>
      </c>
      <c r="C13" s="177" t="s">
        <v>107</v>
      </c>
      <c r="D13" s="178">
        <v>23</v>
      </c>
      <c r="E13" s="178">
        <v>23</v>
      </c>
      <c r="F13" s="178">
        <v>55.53</v>
      </c>
      <c r="G13" s="178">
        <f>F13/E13*1000</f>
        <v>2414.3478260869565</v>
      </c>
      <c r="H13" s="214" t="s">
        <v>154</v>
      </c>
      <c r="I13" s="181">
        <v>139</v>
      </c>
      <c r="J13" s="180"/>
      <c r="K13" s="166"/>
      <c r="L13" s="166"/>
      <c r="M13" s="213"/>
    </row>
    <row r="14" spans="2:14" ht="13.35" hidden="1" customHeight="1" x14ac:dyDescent="0.3">
      <c r="B14" s="176" t="s">
        <v>108</v>
      </c>
      <c r="C14" s="177" t="s">
        <v>109</v>
      </c>
      <c r="D14" s="178">
        <v>6</v>
      </c>
      <c r="E14" s="178">
        <v>4.5</v>
      </c>
      <c r="F14" s="178">
        <v>1.2</v>
      </c>
      <c r="G14" s="178">
        <f>F14/E14*1000</f>
        <v>266.66666666666669</v>
      </c>
      <c r="H14" s="214" t="s">
        <v>154</v>
      </c>
      <c r="I14" s="181">
        <v>15</v>
      </c>
      <c r="J14" s="180"/>
      <c r="K14" s="166"/>
      <c r="L14" s="166"/>
      <c r="M14" s="213"/>
    </row>
    <row r="15" spans="2:14" ht="13.35" hidden="1" customHeight="1" x14ac:dyDescent="0.3">
      <c r="B15" s="176" t="s">
        <v>110</v>
      </c>
      <c r="C15" s="177" t="s">
        <v>111</v>
      </c>
      <c r="D15" s="178">
        <v>2031.81</v>
      </c>
      <c r="E15" s="178">
        <v>653.80999999999995</v>
      </c>
      <c r="F15" s="178">
        <v>44570.32</v>
      </c>
      <c r="G15" s="178">
        <f>F15/E15*1000</f>
        <v>68170.141172511896</v>
      </c>
      <c r="H15" s="214" t="s">
        <v>158</v>
      </c>
      <c r="I15" s="179">
        <v>544</v>
      </c>
      <c r="J15" s="180"/>
      <c r="K15" s="166"/>
      <c r="L15" s="166"/>
      <c r="M15" s="213"/>
    </row>
    <row r="16" spans="2:14" ht="13.35" hidden="1" customHeight="1" x14ac:dyDescent="0.3">
      <c r="B16" s="176" t="s">
        <v>112</v>
      </c>
      <c r="C16" s="177" t="s">
        <v>113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81">
        <v>0</v>
      </c>
      <c r="J16" s="180"/>
      <c r="K16" s="166"/>
      <c r="L16" s="166"/>
      <c r="M16" s="213"/>
    </row>
    <row r="17" spans="2:13" ht="13.35" hidden="1" customHeight="1" x14ac:dyDescent="0.3">
      <c r="B17" s="182" t="s">
        <v>21</v>
      </c>
      <c r="C17" s="183" t="s">
        <v>114</v>
      </c>
      <c r="D17" s="184">
        <v>0</v>
      </c>
      <c r="E17" s="184">
        <v>0</v>
      </c>
      <c r="F17" s="184">
        <v>0</v>
      </c>
      <c r="G17" s="184">
        <f>SUM(D17:F17)</f>
        <v>0</v>
      </c>
      <c r="H17" s="184">
        <v>0</v>
      </c>
      <c r="I17" s="185">
        <v>0</v>
      </c>
      <c r="J17" s="186"/>
      <c r="K17" s="166"/>
      <c r="L17" s="166"/>
      <c r="M17" s="213"/>
    </row>
    <row r="18" spans="2:13" ht="13.35" hidden="1" customHeight="1" x14ac:dyDescent="0.3">
      <c r="B18" s="215"/>
      <c r="C18" s="216" t="s">
        <v>9</v>
      </c>
      <c r="D18" s="217">
        <f>SUM(D8:D17)</f>
        <v>2060.81</v>
      </c>
      <c r="E18" s="217">
        <f>SUM(E8:E17)</f>
        <v>681.31</v>
      </c>
      <c r="F18" s="217">
        <f>SUM(F8:F17)</f>
        <v>44627.05</v>
      </c>
      <c r="G18" s="217">
        <f>F18/E18*1000</f>
        <v>65501.827361993819</v>
      </c>
      <c r="H18" s="217">
        <f>SUM(H8:H17)</f>
        <v>0</v>
      </c>
      <c r="I18" s="218">
        <f>SUM(I8:I17)</f>
        <v>698</v>
      </c>
      <c r="J18" s="219"/>
      <c r="K18" s="166"/>
      <c r="L18" s="166"/>
      <c r="M18" s="213"/>
    </row>
    <row r="19" spans="2:13" ht="13.35" hidden="1" customHeight="1" x14ac:dyDescent="0.3">
      <c r="D19" s="211"/>
      <c r="E19" s="211"/>
      <c r="F19" s="211"/>
      <c r="G19" s="211"/>
      <c r="H19" s="211"/>
      <c r="I19" s="114"/>
      <c r="M19" s="213"/>
    </row>
    <row r="20" spans="2:13" ht="13.35" hidden="1" customHeight="1" x14ac:dyDescent="0.3">
      <c r="D20" s="211"/>
      <c r="E20" s="211"/>
      <c r="F20" s="211"/>
      <c r="G20" s="211"/>
      <c r="H20" s="211"/>
      <c r="I20" s="114"/>
      <c r="M20" s="213"/>
    </row>
    <row r="21" spans="2:13" ht="13.35" hidden="1" customHeight="1" x14ac:dyDescent="0.3">
      <c r="D21" s="211"/>
      <c r="E21" s="211"/>
      <c r="F21" s="211"/>
      <c r="G21" s="211"/>
      <c r="H21" s="211"/>
      <c r="I21" s="114"/>
      <c r="M21" s="213"/>
    </row>
    <row r="22" spans="2:13" ht="13.35" hidden="1" customHeight="1" x14ac:dyDescent="0.3">
      <c r="B22" s="451" t="s">
        <v>1</v>
      </c>
      <c r="C22" s="451" t="s">
        <v>2</v>
      </c>
      <c r="D22" s="453" t="s">
        <v>3</v>
      </c>
      <c r="E22" s="454"/>
      <c r="F22" s="455" t="s">
        <v>4</v>
      </c>
      <c r="G22" s="455" t="s">
        <v>88</v>
      </c>
      <c r="H22" s="455" t="s">
        <v>65</v>
      </c>
      <c r="I22" s="451" t="s">
        <v>5</v>
      </c>
      <c r="J22" s="451" t="s">
        <v>60</v>
      </c>
      <c r="K22" s="117"/>
      <c r="L22" s="117"/>
      <c r="M22" s="213"/>
    </row>
    <row r="23" spans="2:13" ht="27" hidden="1" customHeight="1" x14ac:dyDescent="0.3">
      <c r="B23" s="452"/>
      <c r="C23" s="452"/>
      <c r="D23" s="220" t="s">
        <v>68</v>
      </c>
      <c r="E23" s="220" t="s">
        <v>69</v>
      </c>
      <c r="F23" s="456"/>
      <c r="G23" s="456"/>
      <c r="H23" s="456"/>
      <c r="I23" s="452"/>
      <c r="J23" s="452"/>
      <c r="K23" s="117"/>
      <c r="L23" s="117"/>
      <c r="M23" s="213"/>
    </row>
    <row r="24" spans="2:13" ht="13.35" hidden="1" customHeight="1" x14ac:dyDescent="0.3">
      <c r="B24" s="101" t="s">
        <v>94</v>
      </c>
      <c r="C24" s="102" t="s">
        <v>146</v>
      </c>
      <c r="D24" s="155"/>
      <c r="E24" s="155"/>
      <c r="F24" s="155"/>
      <c r="G24" s="155"/>
      <c r="H24" s="155"/>
      <c r="I24" s="156"/>
      <c r="J24" s="157"/>
      <c r="K24" s="125"/>
      <c r="L24" s="125"/>
      <c r="M24" s="213"/>
    </row>
    <row r="25" spans="2:13" ht="13.35" hidden="1" customHeight="1" x14ac:dyDescent="0.3">
      <c r="B25" s="130" t="s">
        <v>53</v>
      </c>
      <c r="C25" s="131" t="s">
        <v>99</v>
      </c>
      <c r="D25" s="132">
        <v>0</v>
      </c>
      <c r="E25" s="132">
        <v>0</v>
      </c>
      <c r="F25" s="132">
        <v>0</v>
      </c>
      <c r="G25" s="132">
        <v>0</v>
      </c>
      <c r="H25" s="221" t="s">
        <v>91</v>
      </c>
      <c r="I25" s="174">
        <v>0</v>
      </c>
      <c r="J25" s="135"/>
      <c r="K25" s="125"/>
      <c r="L25" s="125"/>
      <c r="M25" s="213"/>
    </row>
    <row r="26" spans="2:13" ht="13.35" hidden="1" customHeight="1" x14ac:dyDescent="0.3">
      <c r="B26" s="136" t="s">
        <v>55</v>
      </c>
      <c r="C26" s="25" t="s">
        <v>100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9">
        <v>0</v>
      </c>
      <c r="J26" s="138"/>
      <c r="K26" s="125"/>
      <c r="L26" s="125"/>
      <c r="M26" s="213"/>
    </row>
    <row r="27" spans="2:13" ht="13.35" hidden="1" customHeight="1" x14ac:dyDescent="0.3">
      <c r="B27" s="136" t="s">
        <v>57</v>
      </c>
      <c r="C27" s="25" t="s">
        <v>101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7">
        <v>0</v>
      </c>
      <c r="J27" s="138"/>
      <c r="K27" s="125"/>
      <c r="L27" s="125"/>
      <c r="M27" s="213"/>
    </row>
    <row r="28" spans="2:13" ht="13.35" hidden="1" customHeight="1" x14ac:dyDescent="0.3">
      <c r="B28" s="136" t="s">
        <v>102</v>
      </c>
      <c r="C28" s="25" t="s">
        <v>103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7">
        <v>0</v>
      </c>
      <c r="J28" s="138"/>
      <c r="K28" s="125"/>
      <c r="L28" s="125"/>
      <c r="M28" s="213"/>
    </row>
    <row r="29" spans="2:13" s="127" customFormat="1" ht="13.35" hidden="1" customHeight="1" x14ac:dyDescent="0.3">
      <c r="B29" s="251" t="s">
        <v>104</v>
      </c>
      <c r="C29" s="252" t="s">
        <v>105</v>
      </c>
      <c r="D29" s="264">
        <v>0</v>
      </c>
      <c r="E29" s="253">
        <v>0</v>
      </c>
      <c r="F29" s="253">
        <v>0</v>
      </c>
      <c r="G29" s="253">
        <v>0</v>
      </c>
      <c r="H29" s="253">
        <v>0</v>
      </c>
      <c r="I29" s="265">
        <v>0</v>
      </c>
      <c r="J29" s="255"/>
      <c r="K29" s="232"/>
      <c r="L29" s="232"/>
      <c r="M29" s="263"/>
    </row>
    <row r="30" spans="2:13" ht="13.35" hidden="1" customHeight="1" x14ac:dyDescent="0.3">
      <c r="B30" s="136" t="s">
        <v>106</v>
      </c>
      <c r="C30" s="25" t="s">
        <v>107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9">
        <v>0</v>
      </c>
      <c r="J30" s="138"/>
      <c r="K30" s="125"/>
      <c r="L30" s="125"/>
      <c r="M30" s="213"/>
    </row>
    <row r="31" spans="2:13" ht="14.25" hidden="1" customHeight="1" x14ac:dyDescent="0.3">
      <c r="B31" s="136" t="s">
        <v>108</v>
      </c>
      <c r="C31" s="25" t="s">
        <v>109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9">
        <v>0</v>
      </c>
      <c r="J31" s="138"/>
      <c r="K31" s="125"/>
      <c r="L31" s="125"/>
      <c r="M31" s="213"/>
    </row>
    <row r="32" spans="2:13" hidden="1" x14ac:dyDescent="0.3">
      <c r="B32" s="136" t="s">
        <v>110</v>
      </c>
      <c r="C32" s="25" t="s">
        <v>111</v>
      </c>
      <c r="D32" s="133">
        <v>0</v>
      </c>
      <c r="E32" s="133">
        <v>0</v>
      </c>
      <c r="F32" s="133">
        <v>0</v>
      </c>
      <c r="G32" s="133">
        <f t="shared" ref="G32" si="0">SUM(D32:F32)</f>
        <v>0</v>
      </c>
      <c r="H32" s="133">
        <v>0</v>
      </c>
      <c r="I32" s="139">
        <v>0</v>
      </c>
      <c r="J32" s="138"/>
      <c r="K32" s="125"/>
      <c r="L32" s="125"/>
      <c r="M32" s="213"/>
    </row>
    <row r="33" spans="2:13" ht="13.35" hidden="1" customHeight="1" x14ac:dyDescent="0.3">
      <c r="B33" s="136" t="s">
        <v>112</v>
      </c>
      <c r="C33" s="25" t="s">
        <v>113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9">
        <v>0</v>
      </c>
      <c r="J33" s="138"/>
      <c r="K33" s="125"/>
      <c r="L33" s="125"/>
      <c r="M33" s="213"/>
    </row>
    <row r="34" spans="2:13" ht="13.35" hidden="1" customHeight="1" x14ac:dyDescent="0.3">
      <c r="B34" s="140" t="s">
        <v>21</v>
      </c>
      <c r="C34" s="141" t="s">
        <v>114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3">
        <v>0</v>
      </c>
      <c r="J34" s="144"/>
      <c r="K34" s="125"/>
      <c r="L34" s="125"/>
      <c r="M34" s="213"/>
    </row>
    <row r="35" spans="2:13" ht="13.35" hidden="1" customHeight="1" x14ac:dyDescent="0.3">
      <c r="B35" s="90"/>
      <c r="C35" s="91" t="s">
        <v>9</v>
      </c>
      <c r="D35" s="146">
        <f>SUM(D25:D34)</f>
        <v>0</v>
      </c>
      <c r="E35" s="146">
        <f>SUM(E25:E34)</f>
        <v>0</v>
      </c>
      <c r="F35" s="146">
        <f>SUM(F25:F34)</f>
        <v>0</v>
      </c>
      <c r="G35" s="146">
        <v>0</v>
      </c>
      <c r="H35" s="146">
        <f>SUM(H25:H34)</f>
        <v>0</v>
      </c>
      <c r="I35" s="147">
        <f>SUM(I25:I34)</f>
        <v>0</v>
      </c>
      <c r="J35" s="148"/>
      <c r="K35" s="125"/>
      <c r="L35" s="125"/>
      <c r="M35" s="213"/>
    </row>
    <row r="36" spans="2:13" ht="13.35" hidden="1" customHeight="1" x14ac:dyDescent="0.3">
      <c r="B36" s="29"/>
      <c r="C36" s="11"/>
      <c r="D36" s="160"/>
      <c r="E36" s="160"/>
      <c r="F36" s="160"/>
      <c r="G36" s="160"/>
      <c r="H36" s="160"/>
      <c r="I36" s="161"/>
      <c r="J36" s="125"/>
      <c r="K36" s="125"/>
      <c r="L36" s="125"/>
      <c r="M36" s="213"/>
    </row>
    <row r="37" spans="2:13" ht="13.35" hidden="1" customHeight="1" x14ac:dyDescent="0.3">
      <c r="B37" s="29"/>
      <c r="C37" s="11"/>
      <c r="D37" s="160"/>
      <c r="E37" s="160"/>
      <c r="F37" s="160"/>
      <c r="G37" s="160"/>
      <c r="H37" s="160"/>
      <c r="I37" s="161"/>
      <c r="J37" s="125"/>
      <c r="K37" s="125"/>
      <c r="L37" s="125"/>
      <c r="M37" s="213"/>
    </row>
    <row r="38" spans="2:13" ht="13.35" hidden="1" customHeight="1" x14ac:dyDescent="0.3">
      <c r="D38" s="211"/>
      <c r="E38" s="211"/>
      <c r="F38" s="211"/>
      <c r="G38" s="211"/>
      <c r="H38" s="211"/>
      <c r="I38" s="114"/>
      <c r="M38" s="213"/>
    </row>
    <row r="39" spans="2:13" ht="13.35" customHeight="1" x14ac:dyDescent="0.3">
      <c r="B39" s="451" t="s">
        <v>1</v>
      </c>
      <c r="C39" s="451" t="s">
        <v>2</v>
      </c>
      <c r="D39" s="453" t="s">
        <v>3</v>
      </c>
      <c r="E39" s="454"/>
      <c r="F39" s="455" t="s">
        <v>4</v>
      </c>
      <c r="G39" s="455" t="s">
        <v>88</v>
      </c>
      <c r="H39" s="455" t="s">
        <v>65</v>
      </c>
      <c r="I39" s="451" t="s">
        <v>5</v>
      </c>
      <c r="J39" s="451" t="s">
        <v>60</v>
      </c>
      <c r="K39" s="117"/>
      <c r="L39" s="117"/>
      <c r="M39" s="213"/>
    </row>
    <row r="40" spans="2:13" ht="27" customHeight="1" x14ac:dyDescent="0.3">
      <c r="B40" s="452"/>
      <c r="C40" s="452"/>
      <c r="D40" s="220" t="s">
        <v>68</v>
      </c>
      <c r="E40" s="220" t="s">
        <v>69</v>
      </c>
      <c r="F40" s="456"/>
      <c r="G40" s="456"/>
      <c r="H40" s="456"/>
      <c r="I40" s="452"/>
      <c r="J40" s="452"/>
      <c r="K40" s="117"/>
      <c r="L40" s="117"/>
      <c r="M40" s="213"/>
    </row>
    <row r="41" spans="2:13" ht="13.35" customHeight="1" x14ac:dyDescent="0.3">
      <c r="B41" s="101" t="s">
        <v>106</v>
      </c>
      <c r="C41" s="102" t="s">
        <v>148</v>
      </c>
      <c r="D41" s="155"/>
      <c r="E41" s="155"/>
      <c r="F41" s="155"/>
      <c r="G41" s="155"/>
      <c r="H41" s="155"/>
      <c r="I41" s="156"/>
      <c r="J41" s="157"/>
      <c r="K41" s="125"/>
      <c r="L41" s="125"/>
      <c r="M41" s="213"/>
    </row>
    <row r="42" spans="2:13" ht="13.35" customHeight="1" x14ac:dyDescent="0.3">
      <c r="B42" s="130" t="s">
        <v>53</v>
      </c>
      <c r="C42" s="131" t="s">
        <v>99</v>
      </c>
      <c r="D42" s="132">
        <v>0</v>
      </c>
      <c r="E42" s="132">
        <v>0</v>
      </c>
      <c r="F42" s="132">
        <v>0</v>
      </c>
      <c r="G42" s="132">
        <v>0</v>
      </c>
      <c r="H42" s="135" t="s">
        <v>93</v>
      </c>
      <c r="I42" s="132">
        <v>0</v>
      </c>
      <c r="J42" s="135"/>
      <c r="K42" s="125"/>
      <c r="L42" s="125"/>
      <c r="M42" s="213"/>
    </row>
    <row r="43" spans="2:13" ht="13.35" customHeight="1" x14ac:dyDescent="0.3">
      <c r="B43" s="136" t="s">
        <v>55</v>
      </c>
      <c r="C43" s="25" t="s">
        <v>100</v>
      </c>
      <c r="D43" s="178">
        <v>52.17</v>
      </c>
      <c r="E43" s="178">
        <v>52.17</v>
      </c>
      <c r="F43" s="133">
        <v>2.85</v>
      </c>
      <c r="G43" s="133">
        <f t="shared" ref="G43:G52" si="1">F43/E43*1000</f>
        <v>54.629097182288675</v>
      </c>
      <c r="H43" s="133">
        <v>0</v>
      </c>
      <c r="I43" s="137">
        <v>71</v>
      </c>
      <c r="J43" s="138"/>
      <c r="K43" s="125"/>
      <c r="L43" s="125"/>
      <c r="M43" s="213"/>
    </row>
    <row r="44" spans="2:13" ht="13.35" customHeight="1" x14ac:dyDescent="0.3">
      <c r="B44" s="136" t="s">
        <v>57</v>
      </c>
      <c r="C44" s="25" t="s">
        <v>101</v>
      </c>
      <c r="D44" s="178">
        <v>283.5</v>
      </c>
      <c r="E44" s="178">
        <v>283.5</v>
      </c>
      <c r="F44" s="133">
        <v>431.74</v>
      </c>
      <c r="G44" s="133">
        <f t="shared" si="1"/>
        <v>1522.8924162257495</v>
      </c>
      <c r="H44" s="133">
        <v>0</v>
      </c>
      <c r="I44" s="137">
        <v>480</v>
      </c>
      <c r="J44" s="138"/>
      <c r="K44" s="125"/>
      <c r="L44" s="125"/>
      <c r="M44" s="213"/>
    </row>
    <row r="45" spans="2:13" ht="13.35" customHeight="1" x14ac:dyDescent="0.3">
      <c r="B45" s="136" t="s">
        <v>102</v>
      </c>
      <c r="C45" s="25" t="s">
        <v>103</v>
      </c>
      <c r="D45" s="178">
        <v>441.06</v>
      </c>
      <c r="E45" s="178">
        <v>441.06</v>
      </c>
      <c r="F45" s="178">
        <v>707.06</v>
      </c>
      <c r="G45" s="133">
        <f t="shared" si="1"/>
        <v>1603.0925497664716</v>
      </c>
      <c r="H45" s="133">
        <v>0</v>
      </c>
      <c r="I45" s="139">
        <v>384</v>
      </c>
      <c r="J45" s="138"/>
      <c r="K45" s="125"/>
      <c r="L45" s="125"/>
      <c r="M45" s="213"/>
    </row>
    <row r="46" spans="2:13" s="127" customFormat="1" ht="13.35" customHeight="1" x14ac:dyDescent="0.3">
      <c r="B46" s="251" t="s">
        <v>104</v>
      </c>
      <c r="C46" s="252" t="s">
        <v>105</v>
      </c>
      <c r="D46" s="259">
        <v>7628.7</v>
      </c>
      <c r="E46" s="259">
        <v>7628.7</v>
      </c>
      <c r="F46" s="259">
        <v>10945</v>
      </c>
      <c r="G46" s="253">
        <f t="shared" si="1"/>
        <v>1434.713647148269</v>
      </c>
      <c r="H46" s="253">
        <v>0</v>
      </c>
      <c r="I46" s="254">
        <v>15061</v>
      </c>
      <c r="J46" s="255"/>
      <c r="K46" s="232"/>
      <c r="L46" s="232"/>
      <c r="M46" s="263"/>
    </row>
    <row r="47" spans="2:13" ht="13.35" customHeight="1" x14ac:dyDescent="0.3">
      <c r="B47" s="136" t="s">
        <v>106</v>
      </c>
      <c r="C47" s="25" t="s">
        <v>107</v>
      </c>
      <c r="D47" s="178">
        <v>21</v>
      </c>
      <c r="E47" s="178">
        <v>21</v>
      </c>
      <c r="F47" s="178">
        <v>11.18</v>
      </c>
      <c r="G47" s="133">
        <f t="shared" si="1"/>
        <v>532.38095238095241</v>
      </c>
      <c r="H47" s="133">
        <v>0</v>
      </c>
      <c r="I47" s="139">
        <v>94</v>
      </c>
      <c r="J47" s="138"/>
      <c r="K47" s="125"/>
      <c r="L47" s="125"/>
      <c r="M47" s="213"/>
    </row>
    <row r="48" spans="2:13" ht="13.35" customHeight="1" x14ac:dyDescent="0.3">
      <c r="B48" s="136" t="s">
        <v>108</v>
      </c>
      <c r="C48" s="25" t="s">
        <v>109</v>
      </c>
      <c r="D48" s="178">
        <v>198.76</v>
      </c>
      <c r="E48" s="178">
        <v>198.51</v>
      </c>
      <c r="F48" s="178">
        <v>327.84</v>
      </c>
      <c r="G48" s="133">
        <f t="shared" si="1"/>
        <v>1651.5037025842528</v>
      </c>
      <c r="H48" s="133">
        <v>0</v>
      </c>
      <c r="I48" s="139">
        <v>359</v>
      </c>
      <c r="J48" s="138"/>
      <c r="K48" s="125"/>
      <c r="L48" s="125"/>
      <c r="M48" s="213"/>
    </row>
    <row r="49" spans="2:13" ht="13.35" customHeight="1" x14ac:dyDescent="0.3">
      <c r="B49" s="136" t="s">
        <v>110</v>
      </c>
      <c r="C49" s="25" t="s">
        <v>111</v>
      </c>
      <c r="D49" s="178">
        <v>560</v>
      </c>
      <c r="E49" s="178">
        <v>560</v>
      </c>
      <c r="F49" s="178">
        <v>684.12</v>
      </c>
      <c r="G49" s="133">
        <f t="shared" si="1"/>
        <v>1221.6428571428573</v>
      </c>
      <c r="H49" s="133">
        <v>0</v>
      </c>
      <c r="I49" s="139">
        <v>662</v>
      </c>
      <c r="J49" s="138"/>
      <c r="K49" s="125"/>
      <c r="L49" s="125"/>
      <c r="M49" s="213"/>
    </row>
    <row r="50" spans="2:13" ht="13.35" customHeight="1" x14ac:dyDescent="0.3">
      <c r="B50" s="136" t="s">
        <v>112</v>
      </c>
      <c r="C50" s="25" t="s">
        <v>113</v>
      </c>
      <c r="D50" s="133">
        <v>55</v>
      </c>
      <c r="E50" s="133">
        <v>42</v>
      </c>
      <c r="F50" s="133">
        <v>29</v>
      </c>
      <c r="G50" s="133">
        <f t="shared" si="1"/>
        <v>690.47619047619048</v>
      </c>
      <c r="H50" s="133">
        <v>0</v>
      </c>
      <c r="I50" s="139">
        <v>77</v>
      </c>
      <c r="J50" s="138"/>
      <c r="K50" s="125"/>
      <c r="L50" s="125"/>
      <c r="M50" s="213"/>
    </row>
    <row r="51" spans="2:13" ht="13.35" customHeight="1" x14ac:dyDescent="0.3">
      <c r="B51" s="140" t="s">
        <v>21</v>
      </c>
      <c r="C51" s="141" t="s">
        <v>114</v>
      </c>
      <c r="D51" s="142">
        <v>10</v>
      </c>
      <c r="E51" s="142">
        <v>9.5</v>
      </c>
      <c r="F51" s="142">
        <v>2.13</v>
      </c>
      <c r="G51" s="133">
        <f t="shared" si="1"/>
        <v>224.21052631578948</v>
      </c>
      <c r="H51" s="142">
        <v>0</v>
      </c>
      <c r="I51" s="143">
        <v>30</v>
      </c>
      <c r="J51" s="144"/>
      <c r="K51" s="125"/>
      <c r="L51" s="125"/>
      <c r="M51" s="213"/>
    </row>
    <row r="52" spans="2:13" ht="13.35" customHeight="1" x14ac:dyDescent="0.3">
      <c r="B52" s="90"/>
      <c r="C52" s="91" t="s">
        <v>9</v>
      </c>
      <c r="D52" s="146">
        <f>SUM(D42:D51)</f>
        <v>9250.19</v>
      </c>
      <c r="E52" s="146">
        <f>SUM(E42:E51)</f>
        <v>9236.44</v>
      </c>
      <c r="F52" s="146">
        <f>SUM(F42:F51)</f>
        <v>13140.92</v>
      </c>
      <c r="G52" s="146">
        <f t="shared" si="1"/>
        <v>1422.7256388825131</v>
      </c>
      <c r="H52" s="146">
        <f>SUM(H42:H51)</f>
        <v>0</v>
      </c>
      <c r="I52" s="147">
        <f>SUM(I42:I51)</f>
        <v>17218</v>
      </c>
      <c r="J52" s="148"/>
      <c r="K52" s="125"/>
      <c r="L52" s="125"/>
      <c r="M52" s="213"/>
    </row>
    <row r="53" spans="2:13" ht="13.35" customHeight="1" x14ac:dyDescent="0.3">
      <c r="D53" s="211"/>
      <c r="E53" s="211"/>
      <c r="F53" s="211"/>
      <c r="G53" s="211"/>
      <c r="H53" s="211"/>
      <c r="I53" s="114"/>
      <c r="M53" s="213"/>
    </row>
    <row r="54" spans="2:13" ht="13.35" customHeight="1" x14ac:dyDescent="0.3">
      <c r="D54" s="211"/>
      <c r="E54" s="211"/>
      <c r="F54" s="211"/>
      <c r="G54" s="211"/>
      <c r="H54" s="211"/>
      <c r="I54" s="114"/>
      <c r="M54" s="213"/>
    </row>
    <row r="55" spans="2:13" ht="13.35" hidden="1" customHeight="1" x14ac:dyDescent="0.3">
      <c r="D55" s="211"/>
      <c r="E55" s="211"/>
      <c r="F55" s="211"/>
      <c r="G55" s="211"/>
      <c r="H55" s="211"/>
      <c r="I55" s="114"/>
      <c r="M55" s="213"/>
    </row>
    <row r="56" spans="2:13" ht="13.35" hidden="1" customHeight="1" x14ac:dyDescent="0.3">
      <c r="D56" s="211"/>
      <c r="E56" s="211"/>
      <c r="F56" s="211"/>
      <c r="G56" s="211"/>
      <c r="H56" s="211"/>
      <c r="I56" s="114"/>
      <c r="M56" s="213"/>
    </row>
    <row r="57" spans="2:13" ht="13.35" hidden="1" customHeight="1" x14ac:dyDescent="0.3">
      <c r="D57" s="211"/>
      <c r="E57" s="211"/>
      <c r="F57" s="211"/>
      <c r="G57" s="211"/>
      <c r="H57" s="211"/>
      <c r="I57" s="114"/>
      <c r="M57" s="213"/>
    </row>
    <row r="58" spans="2:13" ht="13.35" hidden="1" customHeight="1" x14ac:dyDescent="0.3">
      <c r="D58" s="211"/>
      <c r="E58" s="211"/>
      <c r="F58" s="211"/>
      <c r="G58" s="211"/>
      <c r="H58" s="211"/>
      <c r="I58" s="114"/>
      <c r="M58" s="213"/>
    </row>
    <row r="59" spans="2:13" ht="13.35" customHeight="1" x14ac:dyDescent="0.3">
      <c r="D59" s="211"/>
      <c r="E59" s="211"/>
      <c r="F59" s="211"/>
      <c r="G59" s="211"/>
      <c r="H59" s="211"/>
      <c r="I59" s="114"/>
      <c r="M59" s="213"/>
    </row>
    <row r="60" spans="2:13" ht="13.35" customHeight="1" x14ac:dyDescent="0.3">
      <c r="B60" s="451" t="s">
        <v>1</v>
      </c>
      <c r="C60" s="451" t="s">
        <v>2</v>
      </c>
      <c r="D60" s="453" t="s">
        <v>3</v>
      </c>
      <c r="E60" s="454"/>
      <c r="F60" s="455" t="s">
        <v>4</v>
      </c>
      <c r="G60" s="455" t="s">
        <v>88</v>
      </c>
      <c r="H60" s="455" t="s">
        <v>65</v>
      </c>
      <c r="I60" s="451" t="s">
        <v>5</v>
      </c>
      <c r="J60" s="451" t="s">
        <v>60</v>
      </c>
      <c r="K60" s="117"/>
      <c r="L60" s="117"/>
      <c r="M60" s="213"/>
    </row>
    <row r="61" spans="2:13" ht="27" customHeight="1" x14ac:dyDescent="0.3">
      <c r="B61" s="452"/>
      <c r="C61" s="452"/>
      <c r="D61" s="220" t="s">
        <v>68</v>
      </c>
      <c r="E61" s="220" t="s">
        <v>69</v>
      </c>
      <c r="F61" s="456"/>
      <c r="G61" s="456"/>
      <c r="H61" s="456"/>
      <c r="I61" s="452"/>
      <c r="J61" s="452"/>
      <c r="K61" s="117"/>
      <c r="L61" s="117"/>
      <c r="M61" s="213"/>
    </row>
    <row r="62" spans="2:13" ht="13.35" customHeight="1" x14ac:dyDescent="0.3">
      <c r="B62" s="101" t="s">
        <v>108</v>
      </c>
      <c r="C62" s="102" t="s">
        <v>149</v>
      </c>
      <c r="D62" s="155"/>
      <c r="E62" s="155"/>
      <c r="F62" s="155"/>
      <c r="G62" s="155"/>
      <c r="H62" s="155"/>
      <c r="I62" s="156"/>
      <c r="J62" s="157"/>
      <c r="K62" s="125"/>
      <c r="L62" s="125"/>
      <c r="M62" s="213"/>
    </row>
    <row r="63" spans="2:13" x14ac:dyDescent="0.3">
      <c r="B63" s="130" t="s">
        <v>53</v>
      </c>
      <c r="C63" s="131" t="s">
        <v>99</v>
      </c>
      <c r="D63" s="132">
        <v>0</v>
      </c>
      <c r="E63" s="132">
        <v>0</v>
      </c>
      <c r="F63" s="132">
        <v>0</v>
      </c>
      <c r="G63" s="132">
        <v>0</v>
      </c>
      <c r="H63" s="135" t="s">
        <v>81</v>
      </c>
      <c r="I63" s="132">
        <v>0</v>
      </c>
      <c r="J63" s="135"/>
      <c r="K63" s="125"/>
      <c r="L63" s="125"/>
      <c r="M63" s="213"/>
    </row>
    <row r="64" spans="2:13" ht="13.35" customHeight="1" x14ac:dyDescent="0.3">
      <c r="B64" s="136" t="s">
        <v>55</v>
      </c>
      <c r="C64" s="25" t="s">
        <v>100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9">
        <v>0</v>
      </c>
      <c r="J64" s="138"/>
      <c r="K64" s="125"/>
      <c r="L64" s="125"/>
      <c r="M64" s="213"/>
    </row>
    <row r="65" spans="2:13" ht="13.35" customHeight="1" x14ac:dyDescent="0.3">
      <c r="B65" s="136" t="s">
        <v>57</v>
      </c>
      <c r="C65" s="25" t="s">
        <v>101</v>
      </c>
      <c r="D65" s="133">
        <v>35</v>
      </c>
      <c r="E65" s="133">
        <v>35</v>
      </c>
      <c r="F65" s="133">
        <v>60.74</v>
      </c>
      <c r="G65" s="133">
        <f>F65/E65*1000</f>
        <v>1735.4285714285716</v>
      </c>
      <c r="H65" s="133">
        <v>0</v>
      </c>
      <c r="I65" s="137">
        <v>67</v>
      </c>
      <c r="J65" s="138"/>
      <c r="K65" s="125"/>
      <c r="L65" s="125"/>
      <c r="M65" s="213"/>
    </row>
    <row r="66" spans="2:13" ht="13.35" customHeight="1" x14ac:dyDescent="0.3">
      <c r="B66" s="136" t="s">
        <v>102</v>
      </c>
      <c r="C66" s="25" t="s">
        <v>103</v>
      </c>
      <c r="D66" s="133">
        <v>11889.62</v>
      </c>
      <c r="E66" s="133">
        <v>11844.62</v>
      </c>
      <c r="F66" s="133">
        <v>20224.32</v>
      </c>
      <c r="G66" s="133">
        <f>F66/E66*1000</f>
        <v>1707.4688761648747</v>
      </c>
      <c r="H66" s="133">
        <v>0</v>
      </c>
      <c r="I66" s="159">
        <v>10306</v>
      </c>
      <c r="J66" s="138"/>
      <c r="K66" s="125"/>
      <c r="L66" s="125"/>
      <c r="M66" s="213">
        <v>15590</v>
      </c>
    </row>
    <row r="67" spans="2:13" s="127" customFormat="1" ht="13.35" customHeight="1" x14ac:dyDescent="0.3">
      <c r="B67" s="251" t="s">
        <v>104</v>
      </c>
      <c r="C67" s="252" t="s">
        <v>105</v>
      </c>
      <c r="D67" s="253">
        <v>13062.67</v>
      </c>
      <c r="E67" s="253">
        <v>13062.67</v>
      </c>
      <c r="F67" s="253">
        <v>22756.5</v>
      </c>
      <c r="G67" s="253">
        <f>F67/E67*1000</f>
        <v>1742.1017295851459</v>
      </c>
      <c r="H67" s="253">
        <v>0</v>
      </c>
      <c r="I67" s="266">
        <v>16051</v>
      </c>
      <c r="J67" s="255"/>
      <c r="K67" s="232"/>
      <c r="L67" s="232"/>
      <c r="M67" s="263"/>
    </row>
    <row r="68" spans="2:13" ht="13.35" customHeight="1" x14ac:dyDescent="0.3">
      <c r="B68" s="136" t="s">
        <v>106</v>
      </c>
      <c r="C68" s="25" t="s">
        <v>107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9">
        <v>0</v>
      </c>
      <c r="J68" s="138"/>
      <c r="K68" s="125"/>
      <c r="L68" s="125"/>
      <c r="M68" s="213"/>
    </row>
    <row r="69" spans="2:13" ht="13.35" customHeight="1" x14ac:dyDescent="0.3">
      <c r="B69" s="136" t="s">
        <v>108</v>
      </c>
      <c r="C69" s="25" t="s">
        <v>109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7">
        <v>0</v>
      </c>
      <c r="J69" s="138"/>
      <c r="K69" s="125"/>
      <c r="L69" s="125"/>
      <c r="M69" s="213"/>
    </row>
    <row r="70" spans="2:13" ht="13.35" customHeight="1" x14ac:dyDescent="0.3">
      <c r="B70" s="136" t="s">
        <v>110</v>
      </c>
      <c r="C70" s="25" t="s">
        <v>111</v>
      </c>
      <c r="D70" s="133">
        <v>635</v>
      </c>
      <c r="E70" s="133">
        <v>635</v>
      </c>
      <c r="F70" s="133">
        <v>882.43</v>
      </c>
      <c r="G70" s="133">
        <f>F70/E70*1000</f>
        <v>1389.6535433070865</v>
      </c>
      <c r="H70" s="133">
        <v>0</v>
      </c>
      <c r="I70" s="137">
        <v>738</v>
      </c>
      <c r="J70" s="138"/>
      <c r="K70" s="125"/>
      <c r="L70" s="125"/>
      <c r="M70" s="213"/>
    </row>
    <row r="71" spans="2:13" ht="13.35" customHeight="1" x14ac:dyDescent="0.3">
      <c r="B71" s="136" t="s">
        <v>112</v>
      </c>
      <c r="C71" s="25" t="s">
        <v>113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8"/>
      <c r="K71" s="125"/>
      <c r="L71" s="125"/>
      <c r="M71" s="213"/>
    </row>
    <row r="72" spans="2:13" ht="13.35" customHeight="1" x14ac:dyDescent="0.3">
      <c r="B72" s="140" t="s">
        <v>21</v>
      </c>
      <c r="C72" s="141" t="s">
        <v>114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4"/>
      <c r="K72" s="125"/>
      <c r="L72" s="125"/>
      <c r="M72" s="213"/>
    </row>
    <row r="73" spans="2:13" ht="13.35" customHeight="1" x14ac:dyDescent="0.3">
      <c r="B73" s="90"/>
      <c r="C73" s="91" t="s">
        <v>9</v>
      </c>
      <c r="D73" s="146">
        <f>SUM(D63:D72)</f>
        <v>25622.29</v>
      </c>
      <c r="E73" s="146">
        <f>SUM(E63:E72)</f>
        <v>25577.29</v>
      </c>
      <c r="F73" s="146">
        <f>SUM(F63:F72)</f>
        <v>43923.99</v>
      </c>
      <c r="G73" s="146">
        <f>F73/E73*1000</f>
        <v>1717.3042961158121</v>
      </c>
      <c r="H73" s="146">
        <f>SUM(H63:H72)</f>
        <v>0</v>
      </c>
      <c r="I73" s="147">
        <f>SUM(I63:I72)</f>
        <v>27162</v>
      </c>
      <c r="J73" s="148"/>
      <c r="K73" s="125"/>
      <c r="L73" s="125"/>
      <c r="M73" s="213"/>
    </row>
    <row r="74" spans="2:13" ht="12.75" customHeight="1" x14ac:dyDescent="0.3">
      <c r="D74" s="211"/>
      <c r="E74" s="211"/>
      <c r="F74" s="211"/>
      <c r="G74" s="211"/>
      <c r="H74" s="211"/>
      <c r="I74" s="114"/>
      <c r="M74" s="213"/>
    </row>
    <row r="75" spans="2:13" ht="12.75" customHeight="1" x14ac:dyDescent="0.3">
      <c r="D75" s="211"/>
      <c r="E75" s="211"/>
      <c r="F75" s="211"/>
      <c r="G75" s="211"/>
      <c r="H75" s="211"/>
      <c r="I75" s="114"/>
      <c r="M75" s="213"/>
    </row>
    <row r="76" spans="2:13" ht="12.75" customHeight="1" x14ac:dyDescent="0.3">
      <c r="D76" s="211"/>
      <c r="E76" s="211"/>
      <c r="F76" s="211"/>
      <c r="G76" s="211"/>
      <c r="H76" s="211"/>
      <c r="I76" s="114"/>
      <c r="M76" s="213"/>
    </row>
    <row r="77" spans="2:13" ht="13.35" hidden="1" customHeight="1" x14ac:dyDescent="0.3">
      <c r="B77" s="451" t="s">
        <v>1</v>
      </c>
      <c r="C77" s="451" t="s">
        <v>2</v>
      </c>
      <c r="D77" s="453" t="s">
        <v>3</v>
      </c>
      <c r="E77" s="454"/>
      <c r="F77" s="455" t="s">
        <v>4</v>
      </c>
      <c r="G77" s="455" t="s">
        <v>88</v>
      </c>
      <c r="H77" s="455" t="s">
        <v>65</v>
      </c>
      <c r="I77" s="451" t="s">
        <v>5</v>
      </c>
      <c r="J77" s="451" t="s">
        <v>60</v>
      </c>
      <c r="K77" s="117"/>
      <c r="L77" s="117"/>
      <c r="M77" s="213"/>
    </row>
    <row r="78" spans="2:13" ht="27" hidden="1" customHeight="1" x14ac:dyDescent="0.3">
      <c r="B78" s="452"/>
      <c r="C78" s="452"/>
      <c r="D78" s="220" t="s">
        <v>68</v>
      </c>
      <c r="E78" s="220" t="s">
        <v>69</v>
      </c>
      <c r="F78" s="456"/>
      <c r="G78" s="456"/>
      <c r="H78" s="456"/>
      <c r="I78" s="452"/>
      <c r="J78" s="452"/>
      <c r="K78" s="117"/>
      <c r="L78" s="117"/>
      <c r="M78" s="213"/>
    </row>
    <row r="79" spans="2:13" hidden="1" x14ac:dyDescent="0.3">
      <c r="B79" s="101" t="s">
        <v>150</v>
      </c>
      <c r="C79" s="102" t="s">
        <v>151</v>
      </c>
      <c r="D79" s="155"/>
      <c r="E79" s="155"/>
      <c r="F79" s="155"/>
      <c r="G79" s="155"/>
      <c r="H79" s="155"/>
      <c r="I79" s="156"/>
      <c r="J79" s="157"/>
      <c r="K79" s="125"/>
      <c r="L79" s="125"/>
      <c r="M79" s="213"/>
    </row>
    <row r="80" spans="2:13" ht="13.35" hidden="1" customHeight="1" x14ac:dyDescent="0.3">
      <c r="B80" s="130" t="s">
        <v>53</v>
      </c>
      <c r="C80" s="131" t="s">
        <v>99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5" t="s">
        <v>116</v>
      </c>
      <c r="K80" s="125"/>
      <c r="L80" s="125"/>
      <c r="M80" s="213"/>
    </row>
    <row r="81" spans="2:13" ht="13.35" hidden="1" customHeight="1" x14ac:dyDescent="0.3">
      <c r="B81" s="136" t="s">
        <v>55</v>
      </c>
      <c r="C81" s="25" t="s">
        <v>100</v>
      </c>
      <c r="D81" s="133">
        <v>0</v>
      </c>
      <c r="E81" s="133">
        <v>0</v>
      </c>
      <c r="F81" s="133">
        <v>0</v>
      </c>
      <c r="G81" s="133">
        <f>SUM(D81:F81)</f>
        <v>0</v>
      </c>
      <c r="H81" s="133">
        <v>0</v>
      </c>
      <c r="I81" s="139">
        <v>0</v>
      </c>
      <c r="J81" s="138"/>
      <c r="K81" s="125"/>
      <c r="L81" s="125"/>
      <c r="M81" s="213"/>
    </row>
    <row r="82" spans="2:13" ht="13.35" hidden="1" customHeight="1" x14ac:dyDescent="0.3">
      <c r="B82" s="136" t="s">
        <v>57</v>
      </c>
      <c r="C82" s="25" t="s">
        <v>101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8"/>
      <c r="K82" s="125"/>
      <c r="L82" s="125"/>
      <c r="M82" s="213"/>
    </row>
    <row r="83" spans="2:13" ht="13.35" hidden="1" customHeight="1" x14ac:dyDescent="0.3">
      <c r="B83" s="136" t="s">
        <v>102</v>
      </c>
      <c r="C83" s="25" t="s">
        <v>103</v>
      </c>
      <c r="D83" s="133">
        <v>0</v>
      </c>
      <c r="E83" s="133">
        <v>0</v>
      </c>
      <c r="F83" s="133">
        <v>0</v>
      </c>
      <c r="G83" s="133">
        <f t="shared" ref="G83:G85" si="2">SUM(D83:F83)</f>
        <v>0</v>
      </c>
      <c r="H83" s="133">
        <v>0</v>
      </c>
      <c r="I83" s="139">
        <v>0</v>
      </c>
      <c r="J83" s="138"/>
      <c r="K83" s="125"/>
      <c r="L83" s="125"/>
      <c r="M83" s="213"/>
    </row>
    <row r="84" spans="2:13" ht="13.35" hidden="1" customHeight="1" x14ac:dyDescent="0.3">
      <c r="B84" s="237" t="s">
        <v>104</v>
      </c>
      <c r="C84" s="238" t="s">
        <v>105</v>
      </c>
      <c r="D84" s="239">
        <v>0</v>
      </c>
      <c r="E84" s="239">
        <v>0</v>
      </c>
      <c r="F84" s="239">
        <v>0</v>
      </c>
      <c r="G84" s="239">
        <f t="shared" si="2"/>
        <v>0</v>
      </c>
      <c r="H84" s="239">
        <v>0</v>
      </c>
      <c r="I84" s="240">
        <v>0</v>
      </c>
      <c r="J84" s="245"/>
      <c r="K84" s="125"/>
      <c r="L84" s="125"/>
      <c r="M84" s="213"/>
    </row>
    <row r="85" spans="2:13" ht="13.35" hidden="1" customHeight="1" x14ac:dyDescent="0.3">
      <c r="B85" s="136" t="s">
        <v>106</v>
      </c>
      <c r="C85" s="25" t="s">
        <v>107</v>
      </c>
      <c r="D85" s="133">
        <v>0</v>
      </c>
      <c r="E85" s="133">
        <v>0</v>
      </c>
      <c r="F85" s="133">
        <v>0</v>
      </c>
      <c r="G85" s="133">
        <f t="shared" si="2"/>
        <v>0</v>
      </c>
      <c r="H85" s="133">
        <v>0</v>
      </c>
      <c r="I85" s="139">
        <v>0</v>
      </c>
      <c r="J85" s="138"/>
      <c r="K85" s="125"/>
      <c r="L85" s="125"/>
      <c r="M85" s="213"/>
    </row>
    <row r="86" spans="2:13" ht="13.35" hidden="1" customHeight="1" x14ac:dyDescent="0.3">
      <c r="B86" s="136" t="s">
        <v>108</v>
      </c>
      <c r="C86" s="25" t="s">
        <v>109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9">
        <v>0</v>
      </c>
      <c r="J86" s="138"/>
      <c r="K86" s="125"/>
      <c r="L86" s="125"/>
      <c r="M86" s="213"/>
    </row>
    <row r="87" spans="2:13" ht="13.35" hidden="1" customHeight="1" x14ac:dyDescent="0.3">
      <c r="B87" s="136" t="s">
        <v>110</v>
      </c>
      <c r="C87" s="25" t="s">
        <v>111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8"/>
      <c r="K87" s="125"/>
      <c r="L87" s="125"/>
      <c r="M87" s="213"/>
    </row>
    <row r="88" spans="2:13" ht="13.35" hidden="1" customHeight="1" x14ac:dyDescent="0.3">
      <c r="B88" s="136" t="s">
        <v>112</v>
      </c>
      <c r="C88" s="25" t="s">
        <v>113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8"/>
      <c r="K88" s="125"/>
      <c r="L88" s="125"/>
      <c r="M88" s="213"/>
    </row>
    <row r="89" spans="2:13" hidden="1" x14ac:dyDescent="0.3">
      <c r="B89" s="140" t="s">
        <v>21</v>
      </c>
      <c r="C89" s="141" t="s">
        <v>114</v>
      </c>
      <c r="D89" s="142">
        <v>0</v>
      </c>
      <c r="E89" s="142">
        <v>0</v>
      </c>
      <c r="F89" s="142">
        <v>0</v>
      </c>
      <c r="G89" s="142">
        <f>SUM(D89:F89)</f>
        <v>0</v>
      </c>
      <c r="H89" s="142">
        <v>0</v>
      </c>
      <c r="I89" s="143">
        <v>0</v>
      </c>
      <c r="J89" s="144"/>
      <c r="K89" s="125"/>
      <c r="L89" s="125"/>
      <c r="M89" s="213"/>
    </row>
    <row r="90" spans="2:13" hidden="1" x14ac:dyDescent="0.3">
      <c r="B90" s="90"/>
      <c r="C90" s="91" t="s">
        <v>9</v>
      </c>
      <c r="D90" s="146">
        <f>SUM(D80:D89)</f>
        <v>0</v>
      </c>
      <c r="E90" s="146">
        <f>SUM(E80:E89)</f>
        <v>0</v>
      </c>
      <c r="F90" s="146">
        <f>SUM(F80:F89)</f>
        <v>0</v>
      </c>
      <c r="G90" s="146">
        <v>0</v>
      </c>
      <c r="H90" s="146">
        <f>SUM(H80:H89)</f>
        <v>0</v>
      </c>
      <c r="I90" s="147">
        <f>SUM(I80:I89)</f>
        <v>0</v>
      </c>
      <c r="J90" s="148"/>
      <c r="K90" s="125"/>
      <c r="L90" s="125"/>
      <c r="M90" s="213"/>
    </row>
    <row r="91" spans="2:13" hidden="1" x14ac:dyDescent="0.3">
      <c r="B91" s="29"/>
      <c r="C91" s="29"/>
      <c r="D91" s="123"/>
      <c r="E91" s="123"/>
      <c r="F91" s="123"/>
      <c r="G91" s="123"/>
      <c r="H91" s="123"/>
      <c r="I91" s="124"/>
      <c r="J91" s="125"/>
      <c r="K91" s="125"/>
      <c r="L91" s="125"/>
      <c r="M91" s="126"/>
    </row>
    <row r="92" spans="2:13" hidden="1" x14ac:dyDescent="0.3">
      <c r="B92" s="29"/>
      <c r="C92" s="29"/>
      <c r="D92" s="123"/>
      <c r="E92" s="123"/>
      <c r="F92" s="123"/>
      <c r="G92" s="123"/>
      <c r="H92" s="123"/>
      <c r="I92" s="124"/>
      <c r="J92" s="125"/>
      <c r="K92" s="125"/>
      <c r="L92" s="125"/>
      <c r="M92" s="126"/>
    </row>
    <row r="93" spans="2:13" hidden="1" x14ac:dyDescent="0.3">
      <c r="B93" s="29"/>
      <c r="C93" s="29"/>
      <c r="D93" s="123"/>
      <c r="E93" s="123"/>
      <c r="F93" s="123"/>
      <c r="G93" s="123"/>
      <c r="H93" s="123"/>
      <c r="I93" s="124"/>
      <c r="J93" s="125"/>
      <c r="K93" s="125"/>
      <c r="L93" s="125"/>
      <c r="M93" s="126"/>
    </row>
    <row r="94" spans="2:13" ht="13.35" hidden="1" customHeight="1" x14ac:dyDescent="0.3">
      <c r="B94" s="451" t="s">
        <v>1</v>
      </c>
      <c r="C94" s="451" t="s">
        <v>2</v>
      </c>
      <c r="D94" s="453" t="s">
        <v>3</v>
      </c>
      <c r="E94" s="454"/>
      <c r="F94" s="455" t="s">
        <v>4</v>
      </c>
      <c r="G94" s="455" t="s">
        <v>88</v>
      </c>
      <c r="H94" s="455" t="s">
        <v>65</v>
      </c>
      <c r="I94" s="451" t="s">
        <v>5</v>
      </c>
      <c r="J94" s="451" t="s">
        <v>60</v>
      </c>
      <c r="K94" s="117"/>
      <c r="L94" s="117"/>
      <c r="M94" s="213"/>
    </row>
    <row r="95" spans="2:13" ht="27" hidden="1" customHeight="1" x14ac:dyDescent="0.3">
      <c r="B95" s="452"/>
      <c r="C95" s="452"/>
      <c r="D95" s="220" t="s">
        <v>68</v>
      </c>
      <c r="E95" s="220" t="s">
        <v>69</v>
      </c>
      <c r="F95" s="456"/>
      <c r="G95" s="456"/>
      <c r="H95" s="456"/>
      <c r="I95" s="452"/>
      <c r="J95" s="452"/>
      <c r="K95" s="117"/>
      <c r="L95" s="117"/>
      <c r="M95" s="213"/>
    </row>
    <row r="96" spans="2:13" hidden="1" x14ac:dyDescent="0.3">
      <c r="B96" s="101" t="s">
        <v>96</v>
      </c>
      <c r="C96" s="102" t="s">
        <v>152</v>
      </c>
      <c r="D96" s="212"/>
      <c r="E96" s="155"/>
      <c r="F96" s="155"/>
      <c r="G96" s="155"/>
      <c r="H96" s="155"/>
      <c r="I96" s="156"/>
      <c r="J96" s="157"/>
      <c r="K96" s="125"/>
      <c r="L96" s="125"/>
      <c r="M96" s="213"/>
    </row>
    <row r="97" spans="2:13" hidden="1" x14ac:dyDescent="0.3">
      <c r="B97" s="130" t="s">
        <v>53</v>
      </c>
      <c r="C97" s="131" t="s">
        <v>99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5" t="s">
        <v>116</v>
      </c>
      <c r="K97" s="125"/>
      <c r="L97" s="125"/>
      <c r="M97" s="213"/>
    </row>
    <row r="98" spans="2:13" hidden="1" x14ac:dyDescent="0.3">
      <c r="B98" s="136" t="s">
        <v>55</v>
      </c>
      <c r="C98" s="25" t="s">
        <v>100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8" t="s">
        <v>121</v>
      </c>
      <c r="K98" s="125"/>
      <c r="L98" s="125"/>
      <c r="M98" s="213"/>
    </row>
    <row r="99" spans="2:13" hidden="1" x14ac:dyDescent="0.3">
      <c r="B99" s="136" t="s">
        <v>57</v>
      </c>
      <c r="C99" s="25" t="s">
        <v>101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8"/>
      <c r="K99" s="125"/>
      <c r="L99" s="125"/>
      <c r="M99" s="213"/>
    </row>
    <row r="100" spans="2:13" hidden="1" x14ac:dyDescent="0.3">
      <c r="B100" s="136" t="s">
        <v>102</v>
      </c>
      <c r="C100" s="25" t="s">
        <v>103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8"/>
      <c r="K100" s="125"/>
      <c r="L100" s="125"/>
      <c r="M100" s="213"/>
    </row>
    <row r="101" spans="2:13" hidden="1" x14ac:dyDescent="0.3">
      <c r="B101" s="237" t="s">
        <v>104</v>
      </c>
      <c r="C101" s="238" t="s">
        <v>105</v>
      </c>
      <c r="D101" s="239">
        <v>0</v>
      </c>
      <c r="E101" s="239">
        <v>0</v>
      </c>
      <c r="F101" s="239">
        <v>0</v>
      </c>
      <c r="G101" s="239">
        <v>0</v>
      </c>
      <c r="H101" s="239">
        <v>0</v>
      </c>
      <c r="I101" s="239">
        <v>0</v>
      </c>
      <c r="J101" s="245"/>
      <c r="K101" s="125"/>
      <c r="L101" s="125"/>
      <c r="M101" s="213"/>
    </row>
    <row r="102" spans="2:13" hidden="1" x14ac:dyDescent="0.3">
      <c r="B102" s="136" t="s">
        <v>106</v>
      </c>
      <c r="C102" s="25" t="s">
        <v>107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8"/>
      <c r="K102" s="125"/>
      <c r="L102" s="125"/>
      <c r="M102" s="213"/>
    </row>
    <row r="103" spans="2:13" hidden="1" x14ac:dyDescent="0.3">
      <c r="B103" s="136" t="s">
        <v>108</v>
      </c>
      <c r="C103" s="25" t="s">
        <v>109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38"/>
      <c r="K103" s="125"/>
      <c r="L103" s="125"/>
      <c r="M103" s="213"/>
    </row>
    <row r="104" spans="2:13" hidden="1" x14ac:dyDescent="0.3">
      <c r="B104" s="136" t="s">
        <v>110</v>
      </c>
      <c r="C104" s="25" t="s">
        <v>111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8"/>
      <c r="K104" s="125"/>
      <c r="L104" s="125"/>
      <c r="M104" s="213"/>
    </row>
    <row r="105" spans="2:13" hidden="1" x14ac:dyDescent="0.3">
      <c r="B105" s="136" t="s">
        <v>112</v>
      </c>
      <c r="C105" s="25" t="s">
        <v>113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  <c r="I105" s="133">
        <v>0</v>
      </c>
      <c r="J105" s="138"/>
      <c r="K105" s="125"/>
      <c r="L105" s="125"/>
      <c r="M105" s="213"/>
    </row>
    <row r="106" spans="2:13" hidden="1" x14ac:dyDescent="0.3">
      <c r="B106" s="140" t="s">
        <v>21</v>
      </c>
      <c r="C106" s="141" t="s">
        <v>114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44"/>
      <c r="K106" s="125"/>
      <c r="L106" s="125"/>
      <c r="M106" s="213"/>
    </row>
    <row r="107" spans="2:13" hidden="1" x14ac:dyDescent="0.3">
      <c r="B107" s="90"/>
      <c r="C107" s="91" t="s">
        <v>9</v>
      </c>
      <c r="D107" s="146">
        <f>SUM(D97:D106)</f>
        <v>0</v>
      </c>
      <c r="E107" s="146">
        <f>SUM(E97:E106)</f>
        <v>0</v>
      </c>
      <c r="F107" s="146">
        <f>SUM(F97:F106)</f>
        <v>0</v>
      </c>
      <c r="G107" s="146">
        <v>0</v>
      </c>
      <c r="H107" s="146">
        <f>SUM(H97:H106)</f>
        <v>0</v>
      </c>
      <c r="I107" s="147">
        <f>SUM(I97:I106)</f>
        <v>0</v>
      </c>
      <c r="J107" s="148"/>
      <c r="K107" s="125"/>
      <c r="L107" s="125"/>
      <c r="M107" s="213"/>
    </row>
    <row r="108" spans="2:13" hidden="1" x14ac:dyDescent="0.3">
      <c r="D108" s="211"/>
      <c r="E108" s="211"/>
      <c r="F108" s="211"/>
      <c r="G108" s="211"/>
      <c r="H108" s="211"/>
      <c r="I108" s="114"/>
      <c r="M108" s="213"/>
    </row>
    <row r="109" spans="2:13" x14ac:dyDescent="0.3">
      <c r="B109" s="30"/>
      <c r="C109" s="30"/>
      <c r="D109" s="211"/>
      <c r="E109" s="211"/>
      <c r="F109" s="211"/>
      <c r="G109" s="211"/>
      <c r="H109" s="211"/>
      <c r="I109" s="114"/>
      <c r="M109" s="213"/>
    </row>
    <row r="110" spans="2:13" hidden="1" x14ac:dyDescent="0.3">
      <c r="B110" s="29"/>
      <c r="C110" s="30"/>
      <c r="D110" s="211"/>
      <c r="E110" s="211"/>
      <c r="F110" s="211"/>
      <c r="G110" s="211"/>
      <c r="H110" s="211"/>
      <c r="I110" s="114"/>
      <c r="M110" s="213"/>
    </row>
    <row r="111" spans="2:13" hidden="1" x14ac:dyDescent="0.3">
      <c r="B111" s="29"/>
      <c r="C111" s="30"/>
      <c r="D111" s="211"/>
      <c r="E111" s="211"/>
      <c r="F111" s="211"/>
      <c r="G111" s="211"/>
      <c r="H111" s="211"/>
      <c r="I111" s="114"/>
      <c r="M111" s="213"/>
    </row>
    <row r="112" spans="2:13" hidden="1" x14ac:dyDescent="0.3">
      <c r="B112" s="29"/>
      <c r="C112" s="30"/>
      <c r="D112" s="211"/>
      <c r="E112" s="211"/>
      <c r="F112" s="211"/>
      <c r="G112" s="211"/>
      <c r="H112" s="211"/>
      <c r="I112" s="114"/>
      <c r="M112" s="213"/>
    </row>
    <row r="113" spans="2:13" hidden="1" x14ac:dyDescent="0.3">
      <c r="D113" s="211"/>
      <c r="E113" s="211"/>
      <c r="F113" s="211"/>
      <c r="G113" s="211"/>
      <c r="H113" s="211"/>
      <c r="M113" s="213"/>
    </row>
    <row r="114" spans="2:13" hidden="1" x14ac:dyDescent="0.3">
      <c r="D114" s="211"/>
      <c r="E114" s="211"/>
      <c r="F114" s="211"/>
      <c r="G114" s="211"/>
      <c r="H114" s="211"/>
      <c r="I114" s="114"/>
      <c r="M114" s="213"/>
    </row>
    <row r="115" spans="2:13" ht="13.35" hidden="1" customHeight="1" x14ac:dyDescent="0.3">
      <c r="B115" s="451" t="s">
        <v>1</v>
      </c>
      <c r="C115" s="451" t="s">
        <v>2</v>
      </c>
      <c r="D115" s="453" t="s">
        <v>3</v>
      </c>
      <c r="E115" s="454"/>
      <c r="F115" s="455" t="s">
        <v>4</v>
      </c>
      <c r="G115" s="455" t="s">
        <v>88</v>
      </c>
      <c r="H115" s="455" t="s">
        <v>65</v>
      </c>
      <c r="I115" s="451" t="s">
        <v>5</v>
      </c>
      <c r="J115" s="451" t="s">
        <v>60</v>
      </c>
      <c r="K115" s="117"/>
      <c r="L115" s="117"/>
      <c r="M115" s="213"/>
    </row>
    <row r="116" spans="2:13" ht="27" hidden="1" customHeight="1" x14ac:dyDescent="0.3">
      <c r="B116" s="452"/>
      <c r="C116" s="452"/>
      <c r="D116" s="220" t="s">
        <v>68</v>
      </c>
      <c r="E116" s="220" t="s">
        <v>69</v>
      </c>
      <c r="F116" s="456"/>
      <c r="G116" s="456"/>
      <c r="H116" s="456"/>
      <c r="I116" s="452"/>
      <c r="J116" s="452"/>
      <c r="K116" s="117"/>
      <c r="L116" s="117"/>
      <c r="M116" s="213"/>
    </row>
    <row r="117" spans="2:13" ht="13.35" hidden="1" customHeight="1" x14ac:dyDescent="0.3">
      <c r="B117" s="118"/>
      <c r="C117" s="119" t="s">
        <v>153</v>
      </c>
      <c r="D117" s="222"/>
      <c r="E117" s="222"/>
      <c r="F117" s="222"/>
      <c r="G117" s="222"/>
      <c r="H117" s="222"/>
      <c r="I117" s="223"/>
      <c r="J117" s="224"/>
      <c r="K117" s="166"/>
      <c r="L117" s="166"/>
      <c r="M117" s="213"/>
    </row>
    <row r="118" spans="2:13" ht="13.35" hidden="1" customHeight="1" x14ac:dyDescent="0.3">
      <c r="B118" s="172" t="s">
        <v>53</v>
      </c>
      <c r="C118" s="173" t="s">
        <v>99</v>
      </c>
      <c r="D118" s="174" t="e">
        <f>#REF!</f>
        <v>#REF!</v>
      </c>
      <c r="E118" s="174" t="e">
        <f>#REF!</f>
        <v>#REF!</v>
      </c>
      <c r="F118" s="174" t="e">
        <f>#REF!</f>
        <v>#REF!</v>
      </c>
      <c r="G118" s="174" t="e">
        <f>#REF!</f>
        <v>#REF!</v>
      </c>
      <c r="H118" s="174" t="e">
        <f>#REF!</f>
        <v>#REF!</v>
      </c>
      <c r="I118" s="174" t="e">
        <f>#REF!</f>
        <v>#REF!</v>
      </c>
      <c r="J118" s="175" t="s">
        <v>139</v>
      </c>
      <c r="K118" s="166"/>
      <c r="L118" s="166"/>
      <c r="M118" s="213"/>
    </row>
    <row r="119" spans="2:13" ht="13.35" hidden="1" customHeight="1" x14ac:dyDescent="0.3">
      <c r="B119" s="176" t="s">
        <v>55</v>
      </c>
      <c r="C119" s="177" t="s">
        <v>100</v>
      </c>
      <c r="D119" s="178" t="e">
        <f>#REF!</f>
        <v>#REF!</v>
      </c>
      <c r="E119" s="178" t="e">
        <f>#REF!</f>
        <v>#REF!</v>
      </c>
      <c r="F119" s="178" t="e">
        <f>#REF!</f>
        <v>#REF!</v>
      </c>
      <c r="G119" s="178" t="e">
        <f>#REF!</f>
        <v>#REF!</v>
      </c>
      <c r="H119" s="178" t="e">
        <f>#REF!</f>
        <v>#REF!</v>
      </c>
      <c r="I119" s="178" t="e">
        <f>#REF!</f>
        <v>#REF!</v>
      </c>
      <c r="J119" s="180" t="s">
        <v>145</v>
      </c>
      <c r="K119" s="166"/>
      <c r="L119" s="166"/>
      <c r="M119" s="213"/>
    </row>
    <row r="120" spans="2:13" ht="13.35" hidden="1" customHeight="1" x14ac:dyDescent="0.3">
      <c r="B120" s="176" t="s">
        <v>57</v>
      </c>
      <c r="C120" s="177" t="s">
        <v>101</v>
      </c>
      <c r="D120" s="178" t="e">
        <f>#REF!</f>
        <v>#REF!</v>
      </c>
      <c r="E120" s="178" t="e">
        <f>#REF!</f>
        <v>#REF!</v>
      </c>
      <c r="F120" s="178" t="e">
        <f>#REF!</f>
        <v>#REF!</v>
      </c>
      <c r="G120" s="178" t="e">
        <f>#REF!</f>
        <v>#REF!</v>
      </c>
      <c r="H120" s="178" t="e">
        <f>#REF!</f>
        <v>#REF!</v>
      </c>
      <c r="I120" s="178">
        <v>0</v>
      </c>
      <c r="J120" s="180"/>
      <c r="K120" s="166"/>
      <c r="L120" s="166"/>
      <c r="M120" s="213"/>
    </row>
    <row r="121" spans="2:13" ht="13.35" hidden="1" customHeight="1" x14ac:dyDescent="0.3">
      <c r="B121" s="176" t="s">
        <v>102</v>
      </c>
      <c r="C121" s="177" t="s">
        <v>103</v>
      </c>
      <c r="D121" s="178" t="e">
        <f>#REF!</f>
        <v>#REF!</v>
      </c>
      <c r="E121" s="178" t="e">
        <f>#REF!</f>
        <v>#REF!</v>
      </c>
      <c r="F121" s="178" t="e">
        <f>#REF!</f>
        <v>#REF!</v>
      </c>
      <c r="G121" s="178" t="e">
        <f>#REF!</f>
        <v>#REF!</v>
      </c>
      <c r="H121" s="178" t="e">
        <f>#REF!</f>
        <v>#REF!</v>
      </c>
      <c r="I121" s="181">
        <v>0</v>
      </c>
      <c r="J121" s="180"/>
      <c r="K121" s="166"/>
      <c r="L121" s="166"/>
      <c r="M121" s="213"/>
    </row>
    <row r="122" spans="2:13" ht="13.35" hidden="1" customHeight="1" x14ac:dyDescent="0.3">
      <c r="B122" s="176" t="s">
        <v>104</v>
      </c>
      <c r="C122" s="177" t="s">
        <v>105</v>
      </c>
      <c r="D122" s="178">
        <v>0</v>
      </c>
      <c r="E122" s="178">
        <v>0</v>
      </c>
      <c r="F122" s="178">
        <v>0</v>
      </c>
      <c r="G122" s="178">
        <v>0</v>
      </c>
      <c r="H122" s="178" t="e">
        <f>#REF!</f>
        <v>#REF!</v>
      </c>
      <c r="I122" s="181" t="e">
        <f>#REF!</f>
        <v>#REF!</v>
      </c>
      <c r="J122" s="180"/>
      <c r="K122" s="166"/>
      <c r="L122" s="166"/>
      <c r="M122" s="213"/>
    </row>
    <row r="123" spans="2:13" ht="13.35" hidden="1" customHeight="1" x14ac:dyDescent="0.3">
      <c r="B123" s="176" t="s">
        <v>106</v>
      </c>
      <c r="C123" s="177" t="s">
        <v>107</v>
      </c>
      <c r="D123" s="178" t="e">
        <f>#REF!</f>
        <v>#REF!</v>
      </c>
      <c r="E123" s="178" t="e">
        <f>#REF!</f>
        <v>#REF!</v>
      </c>
      <c r="F123" s="178" t="e">
        <f>#REF!</f>
        <v>#REF!</v>
      </c>
      <c r="G123" s="178">
        <v>0</v>
      </c>
      <c r="H123" s="178">
        <v>0</v>
      </c>
      <c r="I123" s="181" t="e">
        <f>#REF!</f>
        <v>#REF!</v>
      </c>
      <c r="J123" s="180"/>
      <c r="K123" s="166"/>
      <c r="L123" s="166"/>
      <c r="M123" s="213"/>
    </row>
    <row r="124" spans="2:13" ht="13.35" hidden="1" customHeight="1" x14ac:dyDescent="0.3">
      <c r="B124" s="176" t="s">
        <v>108</v>
      </c>
      <c r="C124" s="177" t="s">
        <v>109</v>
      </c>
      <c r="D124" s="178" t="e">
        <f>#REF!</f>
        <v>#REF!</v>
      </c>
      <c r="E124" s="178" t="e">
        <f>#REF!</f>
        <v>#REF!</v>
      </c>
      <c r="F124" s="178" t="e">
        <f>#REF!</f>
        <v>#REF!</v>
      </c>
      <c r="G124" s="178">
        <v>0</v>
      </c>
      <c r="H124" s="178" t="e">
        <f>#REF!</f>
        <v>#REF!</v>
      </c>
      <c r="I124" s="181" t="e">
        <f>#REF!</f>
        <v>#REF!</v>
      </c>
      <c r="J124" s="180"/>
      <c r="K124" s="166"/>
      <c r="L124" s="166"/>
      <c r="M124" s="213"/>
    </row>
    <row r="125" spans="2:13" ht="13.35" hidden="1" customHeight="1" x14ac:dyDescent="0.3">
      <c r="B125" s="241" t="s">
        <v>110</v>
      </c>
      <c r="C125" s="242" t="s">
        <v>111</v>
      </c>
      <c r="D125" s="243" t="e">
        <f>#REF!</f>
        <v>#REF!</v>
      </c>
      <c r="E125" s="243" t="e">
        <f>#REF!</f>
        <v>#REF!</v>
      </c>
      <c r="F125" s="243" t="e">
        <f>#REF!</f>
        <v>#REF!</v>
      </c>
      <c r="G125" s="243" t="e">
        <f>#REF!</f>
        <v>#REF!</v>
      </c>
      <c r="H125" s="243">
        <v>0</v>
      </c>
      <c r="I125" s="243" t="e">
        <f>#REF!</f>
        <v>#REF!</v>
      </c>
      <c r="J125" s="244"/>
      <c r="K125" s="166"/>
      <c r="L125" s="166"/>
      <c r="M125" s="213"/>
    </row>
    <row r="126" spans="2:13" ht="13.35" hidden="1" customHeight="1" x14ac:dyDescent="0.3">
      <c r="B126" s="176" t="s">
        <v>112</v>
      </c>
      <c r="C126" s="177" t="s">
        <v>113</v>
      </c>
      <c r="D126" s="178" t="e">
        <f>#REF!</f>
        <v>#REF!</v>
      </c>
      <c r="E126" s="178" t="e">
        <f>#REF!</f>
        <v>#REF!</v>
      </c>
      <c r="F126" s="178" t="e">
        <f>#REF!</f>
        <v>#REF!</v>
      </c>
      <c r="G126" s="178" t="e">
        <f t="shared" ref="G126" si="3">SUM(D126:F126)</f>
        <v>#REF!</v>
      </c>
      <c r="H126" s="178" t="e">
        <f>#REF!</f>
        <v>#REF!</v>
      </c>
      <c r="I126" s="181" t="e">
        <f>#REF!</f>
        <v>#REF!</v>
      </c>
      <c r="J126" s="180"/>
      <c r="K126" s="166"/>
      <c r="L126" s="166"/>
      <c r="M126" s="213"/>
    </row>
    <row r="127" spans="2:13" ht="13.35" hidden="1" customHeight="1" x14ac:dyDescent="0.3">
      <c r="B127" s="182" t="s">
        <v>21</v>
      </c>
      <c r="C127" s="183" t="s">
        <v>114</v>
      </c>
      <c r="D127" s="184" t="e">
        <f>#REF!</f>
        <v>#REF!</v>
      </c>
      <c r="E127" s="184" t="e">
        <f>#REF!</f>
        <v>#REF!</v>
      </c>
      <c r="F127" s="184" t="e">
        <f>#REF!</f>
        <v>#REF!</v>
      </c>
      <c r="G127" s="184" t="e">
        <f>SUM(D127:F127)</f>
        <v>#REF!</v>
      </c>
      <c r="H127" s="184" t="e">
        <f>#REF!</f>
        <v>#REF!</v>
      </c>
      <c r="I127" s="185" t="e">
        <f>#REF!</f>
        <v>#REF!</v>
      </c>
      <c r="J127" s="186"/>
      <c r="K127" s="166"/>
      <c r="L127" s="166"/>
      <c r="M127" s="213"/>
    </row>
    <row r="128" spans="2:13" ht="13.35" hidden="1" customHeight="1" x14ac:dyDescent="0.3">
      <c r="B128" s="215"/>
      <c r="C128" s="216" t="s">
        <v>9</v>
      </c>
      <c r="D128" s="217" t="e">
        <f>SUM(D118:D127)</f>
        <v>#REF!</v>
      </c>
      <c r="E128" s="217" t="e">
        <f>SUM(E118:E127)</f>
        <v>#REF!</v>
      </c>
      <c r="F128" s="217" t="e">
        <f>SUM(F118:F127)</f>
        <v>#REF!</v>
      </c>
      <c r="G128" s="217">
        <v>0</v>
      </c>
      <c r="H128" s="217" t="e">
        <f>SUM(H118:H127)</f>
        <v>#REF!</v>
      </c>
      <c r="I128" s="218" t="e">
        <f>SUM(I118:I127)</f>
        <v>#REF!</v>
      </c>
      <c r="J128" s="219"/>
      <c r="K128" s="166"/>
      <c r="L128" s="166"/>
      <c r="M128" s="213"/>
    </row>
    <row r="129" spans="2:13" hidden="1" x14ac:dyDescent="0.3">
      <c r="D129" s="211"/>
      <c r="E129" s="211"/>
      <c r="F129" s="211"/>
      <c r="G129" s="211"/>
      <c r="H129" s="211"/>
      <c r="I129" s="114"/>
      <c r="M129" s="213"/>
    </row>
    <row r="130" spans="2:13" hidden="1" x14ac:dyDescent="0.3">
      <c r="D130" s="211"/>
      <c r="E130" s="211"/>
      <c r="F130" s="211"/>
      <c r="G130" s="211"/>
      <c r="H130" s="211"/>
      <c r="I130" s="114"/>
      <c r="M130" s="213"/>
    </row>
    <row r="131" spans="2:13" hidden="1" x14ac:dyDescent="0.3">
      <c r="D131" s="211"/>
      <c r="E131" s="211"/>
      <c r="F131" s="211"/>
      <c r="G131" s="211"/>
      <c r="H131" s="211"/>
      <c r="I131" s="114"/>
      <c r="M131" s="213"/>
    </row>
    <row r="132" spans="2:13" ht="13.35" hidden="1" customHeight="1" x14ac:dyDescent="0.3">
      <c r="B132" s="451" t="s">
        <v>1</v>
      </c>
      <c r="C132" s="451" t="s">
        <v>2</v>
      </c>
      <c r="D132" s="457" t="s">
        <v>3</v>
      </c>
      <c r="E132" s="458"/>
      <c r="F132" s="459" t="s">
        <v>4</v>
      </c>
      <c r="G132" s="459" t="s">
        <v>88</v>
      </c>
      <c r="H132" s="459" t="s">
        <v>65</v>
      </c>
      <c r="I132" s="451" t="s">
        <v>5</v>
      </c>
      <c r="J132" s="451" t="s">
        <v>60</v>
      </c>
      <c r="K132" s="117"/>
      <c r="L132" s="117"/>
    </row>
    <row r="133" spans="2:13" ht="27" hidden="1" customHeight="1" x14ac:dyDescent="0.3">
      <c r="B133" s="452"/>
      <c r="C133" s="452"/>
      <c r="D133" s="77" t="s">
        <v>68</v>
      </c>
      <c r="E133" s="77" t="s">
        <v>69</v>
      </c>
      <c r="F133" s="460"/>
      <c r="G133" s="460"/>
      <c r="H133" s="460"/>
      <c r="I133" s="452"/>
      <c r="J133" s="452"/>
      <c r="K133" s="117"/>
      <c r="L133" s="117"/>
    </row>
    <row r="134" spans="2:13" ht="13.35" hidden="1" customHeight="1" x14ac:dyDescent="0.3">
      <c r="B134" s="118"/>
      <c r="C134" s="119" t="s">
        <v>160</v>
      </c>
      <c r="D134" s="120"/>
      <c r="E134" s="120"/>
      <c r="F134" s="120"/>
      <c r="G134" s="120"/>
      <c r="H134" s="120"/>
      <c r="I134" s="121"/>
      <c r="J134" s="122"/>
      <c r="K134" s="112"/>
      <c r="L134" s="112"/>
    </row>
    <row r="135" spans="2:13" ht="13.35" hidden="1" customHeight="1" x14ac:dyDescent="0.3">
      <c r="B135" s="172" t="s">
        <v>53</v>
      </c>
      <c r="C135" s="173" t="s">
        <v>99</v>
      </c>
      <c r="D135" s="174">
        <v>0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5"/>
      <c r="K135" s="166"/>
      <c r="L135" s="166"/>
      <c r="M135" s="213"/>
    </row>
    <row r="136" spans="2:13" ht="13.35" hidden="1" customHeight="1" x14ac:dyDescent="0.3">
      <c r="B136" s="176" t="s">
        <v>55</v>
      </c>
      <c r="C136" s="177" t="s">
        <v>100</v>
      </c>
      <c r="D136" s="178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80"/>
      <c r="K136" s="166"/>
      <c r="L136" s="166"/>
      <c r="M136" s="213"/>
    </row>
    <row r="137" spans="2:13" ht="13.35" hidden="1" customHeight="1" x14ac:dyDescent="0.3">
      <c r="B137" s="176" t="s">
        <v>57</v>
      </c>
      <c r="C137" s="177" t="s">
        <v>101</v>
      </c>
      <c r="D137" s="178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80"/>
      <c r="K137" s="166"/>
      <c r="L137" s="166"/>
      <c r="M137" s="213"/>
    </row>
    <row r="138" spans="2:13" ht="13.35" hidden="1" customHeight="1" x14ac:dyDescent="0.3">
      <c r="B138" s="176" t="s">
        <v>102</v>
      </c>
      <c r="C138" s="177" t="s">
        <v>103</v>
      </c>
      <c r="D138" s="178">
        <v>0</v>
      </c>
      <c r="E138" s="178">
        <v>0</v>
      </c>
      <c r="F138" s="178">
        <v>0</v>
      </c>
      <c r="G138" s="178">
        <v>0</v>
      </c>
      <c r="H138" s="178">
        <v>0</v>
      </c>
      <c r="I138" s="181">
        <v>0</v>
      </c>
      <c r="J138" s="180"/>
      <c r="K138" s="166"/>
      <c r="L138" s="166"/>
      <c r="M138" s="213"/>
    </row>
    <row r="139" spans="2:13" ht="13.35" hidden="1" customHeight="1" x14ac:dyDescent="0.3">
      <c r="B139" s="176" t="s">
        <v>104</v>
      </c>
      <c r="C139" s="177" t="s">
        <v>105</v>
      </c>
      <c r="D139" s="178">
        <v>0</v>
      </c>
      <c r="E139" s="178">
        <v>0</v>
      </c>
      <c r="F139" s="178">
        <v>0</v>
      </c>
      <c r="G139" s="178">
        <v>0</v>
      </c>
      <c r="H139" s="178">
        <v>0</v>
      </c>
      <c r="I139" s="181">
        <v>0</v>
      </c>
      <c r="J139" s="180"/>
      <c r="K139" s="166"/>
      <c r="L139" s="166"/>
      <c r="M139" s="213"/>
    </row>
    <row r="140" spans="2:13" ht="13.35" hidden="1" customHeight="1" x14ac:dyDescent="0.3">
      <c r="B140" s="176" t="s">
        <v>106</v>
      </c>
      <c r="C140" s="177" t="s">
        <v>107</v>
      </c>
      <c r="D140" s="178">
        <v>0</v>
      </c>
      <c r="E140" s="178">
        <v>0</v>
      </c>
      <c r="F140" s="178">
        <v>0</v>
      </c>
      <c r="G140" s="178">
        <v>0</v>
      </c>
      <c r="H140" s="214">
        <v>0</v>
      </c>
      <c r="I140" s="181">
        <v>0</v>
      </c>
      <c r="J140" s="180"/>
      <c r="K140" s="166"/>
      <c r="L140" s="166"/>
      <c r="M140" s="213"/>
    </row>
    <row r="141" spans="2:13" ht="13.35" hidden="1" customHeight="1" x14ac:dyDescent="0.3">
      <c r="B141" s="176" t="s">
        <v>108</v>
      </c>
      <c r="C141" s="177" t="s">
        <v>109</v>
      </c>
      <c r="D141" s="178">
        <v>0</v>
      </c>
      <c r="E141" s="178">
        <v>0</v>
      </c>
      <c r="F141" s="178">
        <v>0</v>
      </c>
      <c r="G141" s="178">
        <v>0</v>
      </c>
      <c r="H141" s="214">
        <v>0</v>
      </c>
      <c r="I141" s="181">
        <v>0</v>
      </c>
      <c r="J141" s="180"/>
      <c r="K141" s="166"/>
      <c r="L141" s="166"/>
      <c r="M141" s="213"/>
    </row>
    <row r="142" spans="2:13" ht="13.35" hidden="1" customHeight="1" x14ac:dyDescent="0.3">
      <c r="B142" s="241" t="s">
        <v>110</v>
      </c>
      <c r="C142" s="242" t="s">
        <v>111</v>
      </c>
      <c r="D142" s="243">
        <v>2031.81</v>
      </c>
      <c r="E142" s="243">
        <v>653.80999999999995</v>
      </c>
      <c r="F142" s="243">
        <v>1635.65</v>
      </c>
      <c r="G142" s="243">
        <f>F142/E142*1000</f>
        <v>2501.7206833789637</v>
      </c>
      <c r="H142" s="246" t="s">
        <v>157</v>
      </c>
      <c r="I142" s="247">
        <v>544</v>
      </c>
      <c r="J142" s="244"/>
      <c r="K142" s="166"/>
      <c r="L142" s="166"/>
      <c r="M142" s="213"/>
    </row>
    <row r="143" spans="2:13" ht="13.35" hidden="1" customHeight="1" x14ac:dyDescent="0.3">
      <c r="B143" s="176" t="s">
        <v>112</v>
      </c>
      <c r="C143" s="177" t="s">
        <v>113</v>
      </c>
      <c r="D143" s="178">
        <v>0</v>
      </c>
      <c r="E143" s="178">
        <v>0</v>
      </c>
      <c r="F143" s="178">
        <v>0</v>
      </c>
      <c r="G143" s="178">
        <v>0</v>
      </c>
      <c r="H143" s="178">
        <v>0</v>
      </c>
      <c r="I143" s="181">
        <v>0</v>
      </c>
      <c r="J143" s="180"/>
      <c r="K143" s="166"/>
      <c r="L143" s="166"/>
      <c r="M143" s="213"/>
    </row>
    <row r="144" spans="2:13" ht="13.35" hidden="1" customHeight="1" x14ac:dyDescent="0.3">
      <c r="B144" s="182" t="s">
        <v>21</v>
      </c>
      <c r="C144" s="183" t="s">
        <v>114</v>
      </c>
      <c r="D144" s="184">
        <v>0</v>
      </c>
      <c r="E144" s="184">
        <v>0</v>
      </c>
      <c r="F144" s="184">
        <v>0</v>
      </c>
      <c r="G144" s="184">
        <f>SUM(D144:F144)</f>
        <v>0</v>
      </c>
      <c r="H144" s="184">
        <v>0</v>
      </c>
      <c r="I144" s="185">
        <v>0</v>
      </c>
      <c r="J144" s="186"/>
      <c r="K144" s="166"/>
      <c r="L144" s="166"/>
      <c r="M144" s="213"/>
    </row>
    <row r="145" spans="2:13" ht="13.35" hidden="1" customHeight="1" x14ac:dyDescent="0.3">
      <c r="B145" s="215"/>
      <c r="C145" s="216" t="s">
        <v>9</v>
      </c>
      <c r="D145" s="217">
        <f>SUM(D135:D144)</f>
        <v>2031.81</v>
      </c>
      <c r="E145" s="217">
        <f>SUM(E135:E144)</f>
        <v>653.80999999999995</v>
      </c>
      <c r="F145" s="217">
        <f>SUM(F135:F144)</f>
        <v>1635.65</v>
      </c>
      <c r="G145" s="217">
        <f>F145/E145*1000</f>
        <v>2501.7206833789637</v>
      </c>
      <c r="H145" s="217">
        <f>SUM(H135:H144)</f>
        <v>0</v>
      </c>
      <c r="I145" s="218">
        <f>SUM(I135:I144)</f>
        <v>544</v>
      </c>
      <c r="J145" s="219"/>
      <c r="K145" s="166"/>
      <c r="L145" s="166"/>
      <c r="M145" s="213"/>
    </row>
    <row r="146" spans="2:13" hidden="1" x14ac:dyDescent="0.3"/>
    <row r="147" spans="2:13" hidden="1" x14ac:dyDescent="0.3">
      <c r="C147" s="163" t="s">
        <v>159</v>
      </c>
    </row>
    <row r="148" spans="2:13" s="234" customFormat="1" ht="13.8" hidden="1" x14ac:dyDescent="0.3">
      <c r="C148" s="233" t="s">
        <v>161</v>
      </c>
      <c r="D148" s="484" t="s">
        <v>162</v>
      </c>
      <c r="E148" s="484"/>
      <c r="F148" s="484"/>
      <c r="G148" s="484"/>
      <c r="H148" s="484"/>
      <c r="I148" s="484"/>
      <c r="M148" s="235"/>
    </row>
    <row r="149" spans="2:13" hidden="1" x14ac:dyDescent="0.3"/>
    <row r="150" spans="2:13" hidden="1" x14ac:dyDescent="0.3"/>
    <row r="151" spans="2:13" hidden="1" x14ac:dyDescent="0.3"/>
    <row r="152" spans="2:13" hidden="1" x14ac:dyDescent="0.3"/>
    <row r="153" spans="2:13" hidden="1" x14ac:dyDescent="0.3"/>
    <row r="154" spans="2:13" hidden="1" x14ac:dyDescent="0.3"/>
    <row r="155" spans="2:13" hidden="1" x14ac:dyDescent="0.3"/>
    <row r="156" spans="2:13" hidden="1" x14ac:dyDescent="0.3"/>
    <row r="157" spans="2:13" hidden="1" x14ac:dyDescent="0.3"/>
    <row r="158" spans="2:13" hidden="1" x14ac:dyDescent="0.3"/>
    <row r="159" spans="2:13" hidden="1" x14ac:dyDescent="0.3">
      <c r="B159" s="248"/>
      <c r="C159" s="248"/>
      <c r="D159" s="249"/>
      <c r="E159" s="249"/>
      <c r="F159" s="249"/>
      <c r="G159" s="249"/>
      <c r="H159" s="249"/>
      <c r="I159" s="250"/>
      <c r="J159" s="248"/>
    </row>
    <row r="160" spans="2:13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spans="2:10" hidden="1" x14ac:dyDescent="0.3"/>
    <row r="178" spans="2:10" hidden="1" x14ac:dyDescent="0.3"/>
    <row r="179" spans="2:10" hidden="1" x14ac:dyDescent="0.3"/>
    <row r="180" spans="2:10" hidden="1" x14ac:dyDescent="0.3"/>
    <row r="181" spans="2:10" hidden="1" x14ac:dyDescent="0.3"/>
    <row r="182" spans="2:10" hidden="1" x14ac:dyDescent="0.3"/>
    <row r="183" spans="2:10" hidden="1" x14ac:dyDescent="0.3">
      <c r="B183" s="248"/>
      <c r="C183" s="248"/>
      <c r="D183" s="249"/>
      <c r="E183" s="249"/>
      <c r="F183" s="249"/>
      <c r="G183" s="249"/>
      <c r="H183" s="249"/>
      <c r="I183" s="250"/>
      <c r="J183" s="248"/>
    </row>
    <row r="184" spans="2:10" hidden="1" x14ac:dyDescent="0.3"/>
    <row r="185" spans="2:10" hidden="1" x14ac:dyDescent="0.3"/>
    <row r="186" spans="2:10" hidden="1" x14ac:dyDescent="0.3"/>
    <row r="187" spans="2:10" hidden="1" x14ac:dyDescent="0.3"/>
    <row r="188" spans="2:10" hidden="1" x14ac:dyDescent="0.3"/>
    <row r="189" spans="2:10" hidden="1" x14ac:dyDescent="0.3"/>
    <row r="190" spans="2:10" hidden="1" x14ac:dyDescent="0.3"/>
    <row r="191" spans="2:10" hidden="1" x14ac:dyDescent="0.3"/>
    <row r="192" spans="2:10" hidden="1" x14ac:dyDescent="0.3"/>
    <row r="193" spans="2:10" hidden="1" x14ac:dyDescent="0.3"/>
    <row r="194" spans="2:10" hidden="1" x14ac:dyDescent="0.3"/>
    <row r="195" spans="2:10" hidden="1" x14ac:dyDescent="0.3"/>
    <row r="196" spans="2:10" hidden="1" x14ac:dyDescent="0.3"/>
    <row r="197" spans="2:10" hidden="1" x14ac:dyDescent="0.3"/>
    <row r="198" spans="2:10" hidden="1" x14ac:dyDescent="0.3"/>
    <row r="199" spans="2:10" hidden="1" x14ac:dyDescent="0.3"/>
    <row r="200" spans="2:10" hidden="1" x14ac:dyDescent="0.3">
      <c r="B200" s="248"/>
      <c r="C200" s="248"/>
      <c r="D200" s="249"/>
      <c r="E200" s="249"/>
      <c r="F200" s="249"/>
      <c r="G200" s="249"/>
      <c r="H200" s="249"/>
      <c r="I200" s="250"/>
      <c r="J200" s="248"/>
    </row>
    <row r="201" spans="2:10" hidden="1" x14ac:dyDescent="0.3"/>
    <row r="202" spans="2:10" hidden="1" x14ac:dyDescent="0.3"/>
    <row r="203" spans="2:10" hidden="1" x14ac:dyDescent="0.3"/>
    <row r="204" spans="2:10" hidden="1" x14ac:dyDescent="0.3"/>
    <row r="205" spans="2:10" hidden="1" x14ac:dyDescent="0.3"/>
    <row r="219" spans="2:10" x14ac:dyDescent="0.3">
      <c r="B219" s="248"/>
      <c r="C219" s="248"/>
      <c r="D219" s="249"/>
      <c r="E219" s="249"/>
      <c r="F219" s="249"/>
      <c r="G219" s="249"/>
      <c r="H219" s="249"/>
      <c r="I219" s="250"/>
      <c r="J219" s="248"/>
    </row>
    <row r="243" spans="2:10" x14ac:dyDescent="0.3">
      <c r="B243" s="248"/>
      <c r="C243" s="248"/>
      <c r="D243" s="249"/>
      <c r="E243" s="249"/>
      <c r="F243" s="249"/>
      <c r="G243" s="249"/>
      <c r="H243" s="249"/>
      <c r="I243" s="250"/>
      <c r="J243" s="248"/>
    </row>
    <row r="260" spans="2:10" x14ac:dyDescent="0.3">
      <c r="B260" s="248"/>
      <c r="C260" s="248"/>
      <c r="D260" s="249"/>
      <c r="E260" s="249"/>
      <c r="F260" s="249"/>
      <c r="G260" s="249"/>
      <c r="H260" s="249"/>
      <c r="I260" s="250"/>
      <c r="J260" s="248"/>
    </row>
    <row r="277" spans="2:10" x14ac:dyDescent="0.3">
      <c r="B277" s="248"/>
      <c r="C277" s="248"/>
      <c r="D277" s="249"/>
      <c r="E277" s="249"/>
      <c r="F277" s="249"/>
      <c r="G277" s="249"/>
      <c r="H277" s="249"/>
      <c r="I277" s="250"/>
      <c r="J277" s="248"/>
    </row>
  </sheetData>
  <mergeCells count="67">
    <mergeCell ref="I132:I133"/>
    <mergeCell ref="J132:J133"/>
    <mergeCell ref="D148:I148"/>
    <mergeCell ref="B132:B133"/>
    <mergeCell ref="C132:C133"/>
    <mergeCell ref="D132:E132"/>
    <mergeCell ref="F132:F133"/>
    <mergeCell ref="G132:G133"/>
    <mergeCell ref="H132:H133"/>
    <mergeCell ref="I94:I95"/>
    <mergeCell ref="J94:J95"/>
    <mergeCell ref="B115:B116"/>
    <mergeCell ref="C115:C116"/>
    <mergeCell ref="D115:E115"/>
    <mergeCell ref="F115:F116"/>
    <mergeCell ref="G115:G116"/>
    <mergeCell ref="H115:H116"/>
    <mergeCell ref="I115:I116"/>
    <mergeCell ref="J115:J116"/>
    <mergeCell ref="B94:B95"/>
    <mergeCell ref="C94:C95"/>
    <mergeCell ref="D94:E94"/>
    <mergeCell ref="F94:F95"/>
    <mergeCell ref="G94:G95"/>
    <mergeCell ref="H94:H95"/>
    <mergeCell ref="I60:I61"/>
    <mergeCell ref="J60:J61"/>
    <mergeCell ref="B77:B78"/>
    <mergeCell ref="C77:C78"/>
    <mergeCell ref="D77:E77"/>
    <mergeCell ref="F77:F78"/>
    <mergeCell ref="G77:G78"/>
    <mergeCell ref="H77:H78"/>
    <mergeCell ref="I77:I78"/>
    <mergeCell ref="J77:J78"/>
    <mergeCell ref="B60:B61"/>
    <mergeCell ref="C60:C61"/>
    <mergeCell ref="D60:E60"/>
    <mergeCell ref="F60:F61"/>
    <mergeCell ref="G60:G61"/>
    <mergeCell ref="H60:H61"/>
    <mergeCell ref="I22:I23"/>
    <mergeCell ref="J22:J23"/>
    <mergeCell ref="B39:B40"/>
    <mergeCell ref="C39:C40"/>
    <mergeCell ref="D39:E39"/>
    <mergeCell ref="F39:F40"/>
    <mergeCell ref="G39:G40"/>
    <mergeCell ref="H39:H40"/>
    <mergeCell ref="I39:I40"/>
    <mergeCell ref="J39:J40"/>
    <mergeCell ref="B22:B23"/>
    <mergeCell ref="C22:C23"/>
    <mergeCell ref="D22:E22"/>
    <mergeCell ref="F22:F23"/>
    <mergeCell ref="G22:G23"/>
    <mergeCell ref="H22:H23"/>
    <mergeCell ref="B1:J1"/>
    <mergeCell ref="B2:J2"/>
    <mergeCell ref="B5:B6"/>
    <mergeCell ref="C5:C6"/>
    <mergeCell ref="D5:E5"/>
    <mergeCell ref="F5:F6"/>
    <mergeCell ref="G5:G6"/>
    <mergeCell ref="H5:H6"/>
    <mergeCell ref="I5:I6"/>
    <mergeCell ref="J5:J6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48CF-7E72-4C22-A7DB-B9BEECBF794B}">
  <dimension ref="B1:O327"/>
  <sheetViews>
    <sheetView view="pageBreakPreview" topLeftCell="A19" zoomScaleSheetLayoutView="100" workbookViewId="0">
      <selection activeCell="E14" sqref="E14"/>
    </sheetView>
  </sheetViews>
  <sheetFormatPr defaultRowHeight="14.4" x14ac:dyDescent="0.3"/>
  <cols>
    <col min="1" max="1" width="7.77734375" customWidth="1"/>
    <col min="2" max="2" width="3.88671875" customWidth="1"/>
    <col min="3" max="3" width="14.6640625" customWidth="1"/>
    <col min="4" max="4" width="10" style="113" customWidth="1"/>
    <col min="5" max="5" width="12.109375" style="113" customWidth="1"/>
    <col min="6" max="6" width="8.6640625" style="113" customWidth="1"/>
    <col min="7" max="7" width="9.6640625" style="113" customWidth="1"/>
    <col min="8" max="8" width="9.77734375" style="113" customWidth="1"/>
    <col min="9" max="9" width="9.6640625" style="113" customWidth="1"/>
    <col min="10" max="10" width="9.88671875" style="115" customWidth="1"/>
    <col min="11" max="11" width="8.77734375" customWidth="1"/>
    <col min="12" max="12" width="9.33203125" customWidth="1"/>
    <col min="13" max="13" width="9.88671875" bestFit="1" customWidth="1"/>
    <col min="16" max="16" width="9.44140625" bestFit="1" customWidth="1"/>
    <col min="17" max="17" width="12.109375" customWidth="1"/>
  </cols>
  <sheetData>
    <row r="1" spans="2:14" ht="15.75" customHeight="1" x14ac:dyDescent="0.3">
      <c r="B1" s="408" t="s">
        <v>97</v>
      </c>
      <c r="C1" s="408"/>
      <c r="D1" s="408"/>
      <c r="E1" s="408"/>
      <c r="F1" s="408"/>
      <c r="G1" s="408"/>
      <c r="H1" s="408"/>
      <c r="I1" s="408"/>
      <c r="J1" s="408"/>
      <c r="K1" s="408"/>
      <c r="L1" s="3"/>
      <c r="M1" s="78"/>
      <c r="N1" s="78"/>
    </row>
    <row r="2" spans="2:14" ht="15.6" x14ac:dyDescent="0.3">
      <c r="B2" s="408" t="s">
        <v>156</v>
      </c>
      <c r="C2" s="409"/>
      <c r="D2" s="409"/>
      <c r="E2" s="409"/>
      <c r="F2" s="409"/>
      <c r="G2" s="409"/>
      <c r="H2" s="409"/>
      <c r="I2" s="409"/>
      <c r="J2" s="409"/>
      <c r="K2" s="409"/>
      <c r="L2" s="4"/>
    </row>
    <row r="3" spans="2:14" ht="15.6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128"/>
      <c r="M3" s="127"/>
    </row>
    <row r="4" spans="2:14" ht="15.6" x14ac:dyDescent="0.3">
      <c r="B4" s="5"/>
      <c r="C4" s="5"/>
      <c r="D4" s="79"/>
      <c r="E4" s="79"/>
      <c r="F4" s="79"/>
      <c r="G4" s="79"/>
      <c r="H4" s="79"/>
      <c r="I4" s="79"/>
      <c r="J4" s="80"/>
      <c r="K4" s="5"/>
      <c r="L4" s="5"/>
    </row>
    <row r="5" spans="2:14" ht="14.25" customHeight="1" x14ac:dyDescent="0.3">
      <c r="B5" s="470" t="s">
        <v>1</v>
      </c>
      <c r="C5" s="470" t="s">
        <v>2</v>
      </c>
      <c r="D5" s="472" t="s">
        <v>3</v>
      </c>
      <c r="E5" s="472"/>
      <c r="F5" s="472"/>
      <c r="G5" s="472"/>
      <c r="H5" s="473" t="s">
        <v>4</v>
      </c>
      <c r="I5" s="473" t="s">
        <v>59</v>
      </c>
      <c r="J5" s="470" t="s">
        <v>5</v>
      </c>
      <c r="K5" s="470" t="s">
        <v>60</v>
      </c>
      <c r="L5" s="81"/>
    </row>
    <row r="6" spans="2:14" ht="25.5" customHeight="1" x14ac:dyDescent="0.3">
      <c r="B6" s="471"/>
      <c r="C6" s="471"/>
      <c r="D6" s="9" t="s">
        <v>6</v>
      </c>
      <c r="E6" s="9" t="s">
        <v>7</v>
      </c>
      <c r="F6" s="9" t="s">
        <v>8</v>
      </c>
      <c r="G6" s="9" t="s">
        <v>9</v>
      </c>
      <c r="H6" s="419"/>
      <c r="I6" s="419"/>
      <c r="J6" s="414"/>
      <c r="K6" s="414"/>
      <c r="L6" s="81"/>
    </row>
    <row r="7" spans="2:14" s="88" customFormat="1" ht="13.35" customHeight="1" x14ac:dyDescent="0.3">
      <c r="B7" s="82"/>
      <c r="C7" s="83" t="s">
        <v>98</v>
      </c>
      <c r="D7" s="84"/>
      <c r="E7" s="84"/>
      <c r="F7" s="84"/>
      <c r="G7" s="84"/>
      <c r="H7" s="84"/>
      <c r="I7" s="84"/>
      <c r="J7" s="85"/>
      <c r="K7" s="86"/>
      <c r="L7" s="87"/>
    </row>
    <row r="8" spans="2:14" ht="13.35" customHeight="1" x14ac:dyDescent="0.3">
      <c r="B8" s="130" t="s">
        <v>53</v>
      </c>
      <c r="C8" s="131" t="s">
        <v>99</v>
      </c>
      <c r="D8" s="132">
        <v>8.15</v>
      </c>
      <c r="E8" s="132">
        <v>30.95</v>
      </c>
      <c r="F8" s="132">
        <v>0.03</v>
      </c>
      <c r="G8" s="133">
        <f t="shared" ref="G8:G10" si="0">SUM(D8:F8)</f>
        <v>39.130000000000003</v>
      </c>
      <c r="H8" s="132">
        <v>11.78</v>
      </c>
      <c r="I8" s="132">
        <f>H8/E8*1000</f>
        <v>380.61389337641356</v>
      </c>
      <c r="J8" s="134">
        <v>111</v>
      </c>
      <c r="K8" s="135"/>
      <c r="L8" s="129"/>
    </row>
    <row r="9" spans="2:14" ht="13.35" customHeight="1" x14ac:dyDescent="0.3">
      <c r="B9" s="136" t="s">
        <v>55</v>
      </c>
      <c r="C9" s="25" t="s">
        <v>100</v>
      </c>
      <c r="D9" s="133">
        <v>702.09</v>
      </c>
      <c r="E9" s="133">
        <v>10042.68</v>
      </c>
      <c r="F9" s="133">
        <v>712.55</v>
      </c>
      <c r="G9" s="133">
        <f t="shared" si="0"/>
        <v>11457.32</v>
      </c>
      <c r="H9" s="133">
        <v>12315.26</v>
      </c>
      <c r="I9" s="133">
        <f>H9/E9*1000</f>
        <v>1226.2921849546137</v>
      </c>
      <c r="J9" s="137">
        <v>12038</v>
      </c>
      <c r="K9" s="138"/>
      <c r="L9" s="129"/>
    </row>
    <row r="10" spans="2:14" ht="13.5" customHeight="1" x14ac:dyDescent="0.3">
      <c r="B10" s="136" t="s">
        <v>57</v>
      </c>
      <c r="C10" s="25" t="s">
        <v>101</v>
      </c>
      <c r="D10" s="133">
        <v>949.12</v>
      </c>
      <c r="E10" s="133">
        <v>10611.99</v>
      </c>
      <c r="F10" s="133">
        <v>610.41999999999996</v>
      </c>
      <c r="G10" s="133">
        <f t="shared" si="0"/>
        <v>12171.53</v>
      </c>
      <c r="H10" s="133">
        <v>15258.83</v>
      </c>
      <c r="I10" s="133">
        <f t="shared" ref="I10:I17" si="1">H10/E10*1000</f>
        <v>1437.8858253729979</v>
      </c>
      <c r="J10" s="139">
        <v>12766</v>
      </c>
      <c r="K10" s="138"/>
      <c r="L10" s="125"/>
    </row>
    <row r="11" spans="2:14" ht="13.35" customHeight="1" x14ac:dyDescent="0.3">
      <c r="B11" s="136" t="s">
        <v>102</v>
      </c>
      <c r="C11" s="25" t="s">
        <v>103</v>
      </c>
      <c r="D11" s="133">
        <v>1024.75</v>
      </c>
      <c r="E11" s="133">
        <v>8415.27</v>
      </c>
      <c r="F11" s="133">
        <v>1397.95</v>
      </c>
      <c r="G11" s="133">
        <f>SUM(D11:F11)</f>
        <v>10837.970000000001</v>
      </c>
      <c r="H11" s="133">
        <v>7128.65</v>
      </c>
      <c r="I11" s="133">
        <f t="shared" si="1"/>
        <v>847.10888658355577</v>
      </c>
      <c r="J11" s="139">
        <v>17799</v>
      </c>
      <c r="K11" s="138"/>
      <c r="L11" s="125"/>
    </row>
    <row r="12" spans="2:14" ht="13.35" customHeight="1" x14ac:dyDescent="0.3">
      <c r="B12" s="136" t="s">
        <v>104</v>
      </c>
      <c r="C12" s="25" t="s">
        <v>105</v>
      </c>
      <c r="D12" s="133">
        <v>2706.05</v>
      </c>
      <c r="E12" s="133">
        <v>8643.8799999999992</v>
      </c>
      <c r="F12" s="133">
        <v>273.37</v>
      </c>
      <c r="G12" s="133">
        <f t="shared" ref="G12:G18" si="2">SUM(D12:F12)</f>
        <v>11623.300000000001</v>
      </c>
      <c r="H12" s="133">
        <v>5882.16</v>
      </c>
      <c r="I12" s="133">
        <f t="shared" si="1"/>
        <v>680.49996066581218</v>
      </c>
      <c r="J12" s="139">
        <v>21395</v>
      </c>
      <c r="K12" s="138"/>
      <c r="L12" s="236"/>
    </row>
    <row r="13" spans="2:14" ht="13.35" customHeight="1" x14ac:dyDescent="0.3">
      <c r="B13" s="136" t="s">
        <v>106</v>
      </c>
      <c r="C13" s="25" t="s">
        <v>107</v>
      </c>
      <c r="D13" s="133">
        <v>911</v>
      </c>
      <c r="E13" s="133">
        <v>1073</v>
      </c>
      <c r="F13" s="133">
        <v>0</v>
      </c>
      <c r="G13" s="133">
        <f t="shared" si="2"/>
        <v>1984</v>
      </c>
      <c r="H13" s="133">
        <v>1348.84</v>
      </c>
      <c r="I13" s="133">
        <f t="shared" si="1"/>
        <v>1257.0736253494874</v>
      </c>
      <c r="J13" s="139">
        <v>4103</v>
      </c>
      <c r="K13" s="138"/>
      <c r="L13" s="236"/>
    </row>
    <row r="14" spans="2:14" ht="13.35" customHeight="1" x14ac:dyDescent="0.3">
      <c r="B14" s="136" t="s">
        <v>108</v>
      </c>
      <c r="C14" s="25" t="s">
        <v>109</v>
      </c>
      <c r="D14" s="133">
        <v>1625.26</v>
      </c>
      <c r="E14" s="133">
        <v>3409.5</v>
      </c>
      <c r="F14" s="133">
        <v>134.65</v>
      </c>
      <c r="G14" s="133">
        <f t="shared" si="2"/>
        <v>5169.41</v>
      </c>
      <c r="H14" s="133">
        <v>3950.86</v>
      </c>
      <c r="I14" s="133">
        <f>H14/E14*1000</f>
        <v>1158.7798797477635</v>
      </c>
      <c r="J14" s="139">
        <v>4913</v>
      </c>
      <c r="K14" s="138"/>
      <c r="L14" s="236"/>
    </row>
    <row r="15" spans="2:14" ht="13.35" customHeight="1" x14ac:dyDescent="0.3">
      <c r="B15" s="136" t="s">
        <v>110</v>
      </c>
      <c r="C15" s="25" t="s">
        <v>111</v>
      </c>
      <c r="D15" s="133">
        <v>670.65</v>
      </c>
      <c r="E15" s="133">
        <v>836</v>
      </c>
      <c r="F15" s="133">
        <v>226.53</v>
      </c>
      <c r="G15" s="133">
        <f t="shared" si="2"/>
        <v>1733.18</v>
      </c>
      <c r="H15" s="133">
        <v>863.02</v>
      </c>
      <c r="I15" s="133">
        <f t="shared" si="1"/>
        <v>1032.3205741626793</v>
      </c>
      <c r="J15" s="139">
        <v>3940</v>
      </c>
      <c r="K15" s="138"/>
      <c r="L15" s="236"/>
    </row>
    <row r="16" spans="2:14" ht="13.35" customHeight="1" x14ac:dyDescent="0.3">
      <c r="B16" s="136" t="s">
        <v>112</v>
      </c>
      <c r="C16" s="25" t="s">
        <v>113</v>
      </c>
      <c r="D16" s="133">
        <v>255.4</v>
      </c>
      <c r="E16" s="133">
        <v>1734.15</v>
      </c>
      <c r="F16" s="133">
        <v>469.93</v>
      </c>
      <c r="G16" s="133">
        <f t="shared" si="2"/>
        <v>2459.48</v>
      </c>
      <c r="H16" s="133">
        <v>866.73</v>
      </c>
      <c r="I16" s="133">
        <f t="shared" si="1"/>
        <v>499.80105527203528</v>
      </c>
      <c r="J16" s="139">
        <v>7441</v>
      </c>
      <c r="K16" s="138"/>
      <c r="L16" s="125"/>
    </row>
    <row r="17" spans="2:12" ht="13.35" customHeight="1" x14ac:dyDescent="0.3">
      <c r="B17" s="140" t="s">
        <v>21</v>
      </c>
      <c r="C17" s="141" t="s">
        <v>114</v>
      </c>
      <c r="D17" s="142">
        <v>59.81</v>
      </c>
      <c r="E17" s="142">
        <v>102.84</v>
      </c>
      <c r="F17" s="142">
        <v>0</v>
      </c>
      <c r="G17" s="133">
        <f t="shared" si="2"/>
        <v>162.65</v>
      </c>
      <c r="H17" s="142">
        <v>19.420000000000002</v>
      </c>
      <c r="I17" s="142">
        <f t="shared" si="1"/>
        <v>188.83702839362118</v>
      </c>
      <c r="J17" s="143">
        <v>456</v>
      </c>
      <c r="K17" s="144"/>
      <c r="L17" s="125"/>
    </row>
    <row r="18" spans="2:12" ht="13.35" customHeight="1" x14ac:dyDescent="0.3">
      <c r="B18" s="90"/>
      <c r="C18" s="91" t="s">
        <v>9</v>
      </c>
      <c r="D18" s="92">
        <f>SUM(D8:D17)</f>
        <v>8912.2799999999988</v>
      </c>
      <c r="E18" s="92">
        <f>SUM(E8:E17)</f>
        <v>44900.26</v>
      </c>
      <c r="F18" s="92">
        <f>SUM(F8:F17)</f>
        <v>3825.43</v>
      </c>
      <c r="G18" s="92">
        <f t="shared" si="2"/>
        <v>57637.97</v>
      </c>
      <c r="H18" s="92">
        <f>SUM(H8:H17)</f>
        <v>47645.55</v>
      </c>
      <c r="I18" s="92">
        <f>H18/E18*1000</f>
        <v>1061.1419622069002</v>
      </c>
      <c r="J18" s="93">
        <f>SUM(J8:J17)</f>
        <v>84962</v>
      </c>
      <c r="K18" s="94"/>
      <c r="L18" s="89"/>
    </row>
    <row r="19" spans="2:12" ht="13.35" customHeight="1" x14ac:dyDescent="0.3">
      <c r="B19" s="29"/>
      <c r="C19" s="11"/>
      <c r="D19" s="95"/>
      <c r="E19" s="95"/>
      <c r="F19" s="95"/>
      <c r="G19" s="95"/>
      <c r="H19" s="95"/>
      <c r="I19" s="95"/>
      <c r="J19" s="96"/>
      <c r="K19" s="89"/>
      <c r="L19" s="89"/>
    </row>
    <row r="20" spans="2:12" ht="13.35" customHeight="1" x14ac:dyDescent="0.3">
      <c r="B20" s="97"/>
      <c r="C20" s="97"/>
      <c r="D20" s="98"/>
      <c r="E20" s="98"/>
      <c r="F20" s="98"/>
      <c r="G20" s="98"/>
      <c r="H20" s="98"/>
      <c r="I20" s="98"/>
      <c r="J20" s="99"/>
      <c r="K20" s="100"/>
      <c r="L20" s="100"/>
    </row>
    <row r="21" spans="2:12" ht="13.35" customHeight="1" x14ac:dyDescent="0.3">
      <c r="B21" s="97"/>
      <c r="C21" s="97"/>
      <c r="D21" s="98"/>
      <c r="E21" s="98"/>
      <c r="F21" s="98"/>
      <c r="G21" s="98"/>
      <c r="H21" s="98"/>
      <c r="I21" s="98"/>
      <c r="J21" s="99"/>
      <c r="K21" s="100"/>
      <c r="L21" s="100"/>
    </row>
    <row r="22" spans="2:12" ht="14.25" hidden="1" customHeight="1" x14ac:dyDescent="0.3">
      <c r="B22" s="470" t="s">
        <v>1</v>
      </c>
      <c r="C22" s="470" t="s">
        <v>2</v>
      </c>
      <c r="D22" s="472" t="s">
        <v>3</v>
      </c>
      <c r="E22" s="472"/>
      <c r="F22" s="472"/>
      <c r="G22" s="472"/>
      <c r="H22" s="473" t="s">
        <v>4</v>
      </c>
      <c r="I22" s="473" t="s">
        <v>59</v>
      </c>
      <c r="J22" s="470" t="s">
        <v>5</v>
      </c>
      <c r="K22" s="470" t="s">
        <v>60</v>
      </c>
      <c r="L22" s="81"/>
    </row>
    <row r="23" spans="2:12" ht="25.5" hidden="1" customHeight="1" x14ac:dyDescent="0.3">
      <c r="B23" s="471"/>
      <c r="C23" s="471"/>
      <c r="D23" s="9" t="s">
        <v>6</v>
      </c>
      <c r="E23" s="9" t="s">
        <v>7</v>
      </c>
      <c r="F23" s="9" t="s">
        <v>8</v>
      </c>
      <c r="G23" s="9" t="s">
        <v>9</v>
      </c>
      <c r="H23" s="419"/>
      <c r="I23" s="419"/>
      <c r="J23" s="414"/>
      <c r="K23" s="414"/>
      <c r="L23" s="81"/>
    </row>
    <row r="24" spans="2:12" ht="13.35" hidden="1" customHeight="1" x14ac:dyDescent="0.3">
      <c r="B24" s="101" t="s">
        <v>55</v>
      </c>
      <c r="C24" s="102" t="s">
        <v>115</v>
      </c>
      <c r="D24" s="103"/>
      <c r="E24" s="103"/>
      <c r="F24" s="103"/>
      <c r="G24" s="103"/>
      <c r="H24" s="103"/>
      <c r="I24" s="103"/>
      <c r="J24" s="104"/>
      <c r="K24" s="105"/>
      <c r="L24" s="89"/>
    </row>
    <row r="25" spans="2:12" ht="13.35" hidden="1" customHeight="1" x14ac:dyDescent="0.3">
      <c r="B25" s="130" t="s">
        <v>53</v>
      </c>
      <c r="C25" s="131" t="s">
        <v>99</v>
      </c>
      <c r="D25" s="132">
        <v>0</v>
      </c>
      <c r="E25" s="132">
        <v>0</v>
      </c>
      <c r="F25" s="132">
        <v>0</v>
      </c>
      <c r="G25" s="133">
        <f t="shared" ref="G25:G34" si="3">SUM(D25:F25)</f>
        <v>0</v>
      </c>
      <c r="H25" s="132">
        <v>0</v>
      </c>
      <c r="I25" s="132">
        <v>0</v>
      </c>
      <c r="J25" s="132">
        <v>0</v>
      </c>
      <c r="K25" s="135" t="s">
        <v>116</v>
      </c>
      <c r="L25" s="129"/>
    </row>
    <row r="26" spans="2:12" ht="13.35" hidden="1" customHeight="1" x14ac:dyDescent="0.3">
      <c r="B26" s="136" t="s">
        <v>55</v>
      </c>
      <c r="C26" s="25" t="s">
        <v>100</v>
      </c>
      <c r="D26" s="133">
        <v>189.88</v>
      </c>
      <c r="E26" s="133">
        <v>1128.3499999999999</v>
      </c>
      <c r="F26" s="133">
        <v>132.26</v>
      </c>
      <c r="G26" s="133">
        <f t="shared" si="3"/>
        <v>1450.49</v>
      </c>
      <c r="H26" s="133">
        <v>736.24</v>
      </c>
      <c r="I26" s="133">
        <f t="shared" ref="I26:I34" si="4">H26/E26*1000</f>
        <v>652.49257765764185</v>
      </c>
      <c r="J26" s="139">
        <v>2756</v>
      </c>
      <c r="K26" s="138" t="s">
        <v>117</v>
      </c>
      <c r="L26" s="129"/>
    </row>
    <row r="27" spans="2:12" ht="13.35" hidden="1" customHeight="1" x14ac:dyDescent="0.3">
      <c r="B27" s="136" t="s">
        <v>57</v>
      </c>
      <c r="C27" s="25" t="s">
        <v>101</v>
      </c>
      <c r="D27" s="133">
        <v>81.569999999999993</v>
      </c>
      <c r="E27" s="133">
        <v>590.73</v>
      </c>
      <c r="F27" s="133">
        <v>49.51</v>
      </c>
      <c r="G27" s="133">
        <f t="shared" si="3"/>
        <v>721.81</v>
      </c>
      <c r="H27" s="133">
        <v>365.21</v>
      </c>
      <c r="I27" s="133">
        <f t="shared" si="4"/>
        <v>618.23506508895764</v>
      </c>
      <c r="J27" s="139">
        <v>1510</v>
      </c>
      <c r="K27" s="138"/>
      <c r="L27" s="125"/>
    </row>
    <row r="28" spans="2:12" ht="13.35" hidden="1" customHeight="1" x14ac:dyDescent="0.3">
      <c r="B28" s="136" t="s">
        <v>102</v>
      </c>
      <c r="C28" s="25" t="s">
        <v>103</v>
      </c>
      <c r="D28" s="133">
        <v>436.19</v>
      </c>
      <c r="E28" s="133">
        <v>777.44</v>
      </c>
      <c r="F28" s="133">
        <v>50.95</v>
      </c>
      <c r="G28" s="133">
        <f t="shared" si="3"/>
        <v>1264.5800000000002</v>
      </c>
      <c r="H28" s="133">
        <v>579.4</v>
      </c>
      <c r="I28" s="133">
        <f t="shared" si="4"/>
        <v>745.26651574398022</v>
      </c>
      <c r="J28" s="137">
        <v>1354</v>
      </c>
      <c r="K28" s="138"/>
      <c r="L28" s="125"/>
    </row>
    <row r="29" spans="2:12" ht="12.75" hidden="1" customHeight="1" x14ac:dyDescent="0.3">
      <c r="B29" s="136" t="s">
        <v>104</v>
      </c>
      <c r="C29" s="25" t="s">
        <v>105</v>
      </c>
      <c r="D29" s="133">
        <v>151</v>
      </c>
      <c r="E29" s="133">
        <v>424.5</v>
      </c>
      <c r="F29" s="133">
        <v>104.5</v>
      </c>
      <c r="G29" s="133">
        <f t="shared" si="3"/>
        <v>680</v>
      </c>
      <c r="H29" s="133">
        <v>367.15</v>
      </c>
      <c r="I29" s="133">
        <f t="shared" si="4"/>
        <v>864.89988221436977</v>
      </c>
      <c r="J29" s="139">
        <v>1840</v>
      </c>
      <c r="K29" s="138"/>
      <c r="L29" s="125"/>
    </row>
    <row r="30" spans="2:12" ht="13.35" hidden="1" customHeight="1" x14ac:dyDescent="0.3">
      <c r="B30" s="136" t="s">
        <v>106</v>
      </c>
      <c r="C30" s="25" t="s">
        <v>107</v>
      </c>
      <c r="D30" s="133">
        <v>81</v>
      </c>
      <c r="E30" s="133">
        <v>253</v>
      </c>
      <c r="F30" s="133">
        <v>7</v>
      </c>
      <c r="G30" s="133">
        <f t="shared" si="3"/>
        <v>341</v>
      </c>
      <c r="H30" s="133">
        <v>147.69999999999999</v>
      </c>
      <c r="I30" s="133">
        <f t="shared" si="4"/>
        <v>583.79446640316201</v>
      </c>
      <c r="J30" s="137">
        <v>205</v>
      </c>
      <c r="K30" s="138"/>
      <c r="L30" s="125"/>
    </row>
    <row r="31" spans="2:12" ht="13.35" hidden="1" customHeight="1" x14ac:dyDescent="0.3">
      <c r="B31" s="136" t="s">
        <v>108</v>
      </c>
      <c r="C31" s="25" t="s">
        <v>109</v>
      </c>
      <c r="D31" s="133">
        <v>1237.05</v>
      </c>
      <c r="E31" s="133">
        <v>2602.9</v>
      </c>
      <c r="F31" s="133">
        <v>19.95</v>
      </c>
      <c r="G31" s="133">
        <f t="shared" si="3"/>
        <v>3859.8999999999996</v>
      </c>
      <c r="H31" s="133">
        <v>1978.2</v>
      </c>
      <c r="I31" s="133">
        <f t="shared" si="4"/>
        <v>759.99846325252611</v>
      </c>
      <c r="J31" s="137">
        <v>2548</v>
      </c>
      <c r="K31" s="138"/>
      <c r="L31" s="125"/>
    </row>
    <row r="32" spans="2:12" ht="13.35" hidden="1" customHeight="1" x14ac:dyDescent="0.3">
      <c r="B32" s="136" t="s">
        <v>110</v>
      </c>
      <c r="C32" s="25" t="s">
        <v>111</v>
      </c>
      <c r="D32" s="133">
        <v>228.1</v>
      </c>
      <c r="E32" s="133">
        <v>977.3</v>
      </c>
      <c r="F32" s="133">
        <v>112</v>
      </c>
      <c r="G32" s="133">
        <f t="shared" si="3"/>
        <v>1317.3999999999999</v>
      </c>
      <c r="H32" s="133">
        <v>580.34</v>
      </c>
      <c r="I32" s="133">
        <f t="shared" si="4"/>
        <v>593.81970735700406</v>
      </c>
      <c r="J32" s="139">
        <v>1032</v>
      </c>
      <c r="K32" s="138"/>
      <c r="L32" s="125"/>
    </row>
    <row r="33" spans="2:12" ht="13.35" hidden="1" customHeight="1" x14ac:dyDescent="0.3">
      <c r="B33" s="136" t="s">
        <v>112</v>
      </c>
      <c r="C33" s="25" t="s">
        <v>113</v>
      </c>
      <c r="D33" s="133">
        <v>25</v>
      </c>
      <c r="E33" s="133">
        <v>886.65</v>
      </c>
      <c r="F33" s="133">
        <v>128.75</v>
      </c>
      <c r="G33" s="133">
        <f t="shared" si="3"/>
        <v>1040.4000000000001</v>
      </c>
      <c r="H33" s="133">
        <v>287.3</v>
      </c>
      <c r="I33" s="133">
        <f t="shared" si="4"/>
        <v>324.0286471550217</v>
      </c>
      <c r="J33" s="139">
        <v>1442</v>
      </c>
      <c r="K33" s="138"/>
      <c r="L33" s="125"/>
    </row>
    <row r="34" spans="2:12" ht="13.35" hidden="1" customHeight="1" x14ac:dyDescent="0.3">
      <c r="B34" s="140" t="s">
        <v>21</v>
      </c>
      <c r="C34" s="141" t="s">
        <v>114</v>
      </c>
      <c r="D34" s="142">
        <v>25</v>
      </c>
      <c r="E34" s="142">
        <v>3.61</v>
      </c>
      <c r="F34" s="142">
        <v>0</v>
      </c>
      <c r="G34" s="133">
        <f t="shared" si="3"/>
        <v>28.61</v>
      </c>
      <c r="H34" s="142">
        <v>3.25</v>
      </c>
      <c r="I34" s="133">
        <f t="shared" si="4"/>
        <v>900.27700831024936</v>
      </c>
      <c r="J34" s="145">
        <v>46</v>
      </c>
      <c r="K34" s="144"/>
      <c r="L34" s="125"/>
    </row>
    <row r="35" spans="2:12" ht="13.35" hidden="1" customHeight="1" x14ac:dyDescent="0.3">
      <c r="B35" s="90"/>
      <c r="C35" s="91" t="s">
        <v>9</v>
      </c>
      <c r="D35" s="146">
        <f>SUM(D25:D34)</f>
        <v>2454.79</v>
      </c>
      <c r="E35" s="146">
        <f>SUM(E25:E34)</f>
        <v>7644.48</v>
      </c>
      <c r="F35" s="146">
        <f>SUM(F25:F34)</f>
        <v>604.91999999999996</v>
      </c>
      <c r="G35" s="146">
        <f>SUM(D35:F35)</f>
        <v>10704.19</v>
      </c>
      <c r="H35" s="146">
        <f>SUM(H25:H34)</f>
        <v>5044.79</v>
      </c>
      <c r="I35" s="146">
        <f>H35/E35*1000</f>
        <v>659.9258549960233</v>
      </c>
      <c r="J35" s="147">
        <f>SUM(J25:J34)</f>
        <v>12733</v>
      </c>
      <c r="K35" s="148"/>
      <c r="L35" s="125"/>
    </row>
    <row r="36" spans="2:12" ht="13.35" hidden="1" customHeight="1" x14ac:dyDescent="0.3">
      <c r="B36" s="106"/>
      <c r="C36" s="106"/>
      <c r="D36" s="107"/>
      <c r="E36" s="107"/>
      <c r="F36" s="107"/>
      <c r="G36" s="107"/>
      <c r="H36" s="107"/>
      <c r="I36" s="107"/>
      <c r="J36" s="108"/>
      <c r="K36" s="109"/>
      <c r="L36" s="89"/>
    </row>
    <row r="37" spans="2:12" ht="13.35" hidden="1" customHeight="1" x14ac:dyDescent="0.3">
      <c r="B37" s="29"/>
      <c r="C37" s="29"/>
      <c r="D37" s="110"/>
      <c r="E37" s="110"/>
      <c r="F37" s="110"/>
      <c r="G37" s="110"/>
      <c r="H37" s="110"/>
      <c r="I37" s="110"/>
      <c r="J37" s="111"/>
      <c r="K37" s="89"/>
      <c r="L37" s="89"/>
    </row>
    <row r="38" spans="2:12" ht="13.35" hidden="1" customHeight="1" x14ac:dyDescent="0.3">
      <c r="B38" s="29"/>
      <c r="C38" s="29"/>
      <c r="D38" s="110"/>
      <c r="E38" s="110"/>
      <c r="F38" s="110"/>
      <c r="G38" s="110"/>
      <c r="H38" s="110"/>
      <c r="I38" s="110"/>
      <c r="J38" s="111"/>
      <c r="K38" s="89"/>
      <c r="L38" s="89"/>
    </row>
    <row r="39" spans="2:12" ht="13.35" hidden="1" customHeight="1" x14ac:dyDescent="0.3">
      <c r="B39" s="470" t="s">
        <v>1</v>
      </c>
      <c r="C39" s="470" t="s">
        <v>2</v>
      </c>
      <c r="D39" s="472" t="s">
        <v>3</v>
      </c>
      <c r="E39" s="472"/>
      <c r="F39" s="472"/>
      <c r="G39" s="472"/>
      <c r="H39" s="473" t="s">
        <v>4</v>
      </c>
      <c r="I39" s="473" t="s">
        <v>59</v>
      </c>
      <c r="J39" s="470" t="s">
        <v>5</v>
      </c>
      <c r="K39" s="470" t="s">
        <v>60</v>
      </c>
      <c r="L39" s="81"/>
    </row>
    <row r="40" spans="2:12" ht="27" hidden="1" customHeight="1" x14ac:dyDescent="0.3">
      <c r="B40" s="471"/>
      <c r="C40" s="471"/>
      <c r="D40" s="9" t="s">
        <v>6</v>
      </c>
      <c r="E40" s="9" t="s">
        <v>7</v>
      </c>
      <c r="F40" s="9" t="s">
        <v>8</v>
      </c>
      <c r="G40" s="9" t="s">
        <v>9</v>
      </c>
      <c r="H40" s="419"/>
      <c r="I40" s="419"/>
      <c r="J40" s="414"/>
      <c r="K40" s="414"/>
      <c r="L40" s="81"/>
    </row>
    <row r="41" spans="2:12" ht="13.35" hidden="1" customHeight="1" x14ac:dyDescent="0.3">
      <c r="B41" s="101"/>
      <c r="C41" s="102" t="s">
        <v>118</v>
      </c>
      <c r="D41" s="103"/>
      <c r="E41" s="103"/>
      <c r="F41" s="103"/>
      <c r="G41" s="103"/>
      <c r="H41" s="103"/>
      <c r="I41" s="103"/>
      <c r="J41" s="104"/>
      <c r="K41" s="105"/>
      <c r="L41" s="89"/>
    </row>
    <row r="42" spans="2:12" ht="13.35" hidden="1" customHeight="1" x14ac:dyDescent="0.3">
      <c r="B42" s="130" t="s">
        <v>53</v>
      </c>
      <c r="C42" s="131" t="s">
        <v>99</v>
      </c>
      <c r="D42" s="132">
        <v>0</v>
      </c>
      <c r="E42" s="132">
        <v>0</v>
      </c>
      <c r="F42" s="132">
        <v>0</v>
      </c>
      <c r="G42" s="133">
        <f t="shared" ref="G42:G51" si="5">SUM(D42:F42)</f>
        <v>0</v>
      </c>
      <c r="H42" s="132">
        <v>0</v>
      </c>
      <c r="I42" s="132">
        <v>0</v>
      </c>
      <c r="J42" s="132">
        <v>0</v>
      </c>
      <c r="K42" s="135" t="s">
        <v>116</v>
      </c>
      <c r="L42" s="129"/>
    </row>
    <row r="43" spans="2:12" ht="13.35" hidden="1" customHeight="1" x14ac:dyDescent="0.3">
      <c r="B43" s="136" t="s">
        <v>55</v>
      </c>
      <c r="C43" s="25" t="s">
        <v>100</v>
      </c>
      <c r="D43" s="133">
        <v>0</v>
      </c>
      <c r="E43" s="133">
        <v>0</v>
      </c>
      <c r="F43" s="133">
        <v>0</v>
      </c>
      <c r="G43" s="133">
        <f t="shared" si="5"/>
        <v>0</v>
      </c>
      <c r="H43" s="133">
        <v>0</v>
      </c>
      <c r="I43" s="133">
        <v>0</v>
      </c>
      <c r="J43" s="133">
        <v>0</v>
      </c>
      <c r="K43" s="138" t="s">
        <v>117</v>
      </c>
      <c r="L43" s="129"/>
    </row>
    <row r="44" spans="2:12" ht="13.35" hidden="1" customHeight="1" x14ac:dyDescent="0.3">
      <c r="B44" s="136" t="s">
        <v>57</v>
      </c>
      <c r="C44" s="25" t="s">
        <v>101</v>
      </c>
      <c r="D44" s="133">
        <v>0</v>
      </c>
      <c r="E44" s="133">
        <v>0</v>
      </c>
      <c r="F44" s="133">
        <v>0</v>
      </c>
      <c r="G44" s="133">
        <f t="shared" si="5"/>
        <v>0</v>
      </c>
      <c r="H44" s="133">
        <v>0</v>
      </c>
      <c r="I44" s="133">
        <v>0</v>
      </c>
      <c r="J44" s="133">
        <v>0</v>
      </c>
      <c r="K44" s="138"/>
      <c r="L44" s="125"/>
    </row>
    <row r="45" spans="2:12" ht="13.35" hidden="1" customHeight="1" x14ac:dyDescent="0.3">
      <c r="B45" s="136" t="s">
        <v>102</v>
      </c>
      <c r="C45" s="25" t="s">
        <v>103</v>
      </c>
      <c r="D45" s="133">
        <v>0</v>
      </c>
      <c r="E45" s="133">
        <v>0</v>
      </c>
      <c r="F45" s="133">
        <v>0</v>
      </c>
      <c r="G45" s="133">
        <f t="shared" si="5"/>
        <v>0</v>
      </c>
      <c r="H45" s="133">
        <v>0</v>
      </c>
      <c r="I45" s="133">
        <v>0</v>
      </c>
      <c r="J45" s="133">
        <v>0</v>
      </c>
      <c r="K45" s="138"/>
      <c r="L45" s="125"/>
    </row>
    <row r="46" spans="2:12" ht="13.35" hidden="1" customHeight="1" x14ac:dyDescent="0.3">
      <c r="B46" s="136" t="s">
        <v>104</v>
      </c>
      <c r="C46" s="25" t="s">
        <v>105</v>
      </c>
      <c r="D46" s="133">
        <v>945</v>
      </c>
      <c r="E46" s="133">
        <v>408</v>
      </c>
      <c r="F46" s="133">
        <v>23</v>
      </c>
      <c r="G46" s="133">
        <f t="shared" si="5"/>
        <v>1376</v>
      </c>
      <c r="H46" s="133">
        <v>265.2</v>
      </c>
      <c r="I46" s="133">
        <f>H46/E46*1000</f>
        <v>650</v>
      </c>
      <c r="J46" s="137">
        <v>1861</v>
      </c>
      <c r="K46" s="138"/>
      <c r="L46" s="125"/>
    </row>
    <row r="47" spans="2:12" ht="13.35" hidden="1" customHeight="1" x14ac:dyDescent="0.3">
      <c r="B47" s="136" t="s">
        <v>106</v>
      </c>
      <c r="C47" s="25" t="s">
        <v>107</v>
      </c>
      <c r="D47" s="133">
        <v>0</v>
      </c>
      <c r="E47" s="133">
        <v>0</v>
      </c>
      <c r="F47" s="133">
        <v>0</v>
      </c>
      <c r="G47" s="133">
        <f t="shared" si="5"/>
        <v>0</v>
      </c>
      <c r="H47" s="133">
        <v>0</v>
      </c>
      <c r="I47" s="133">
        <v>0</v>
      </c>
      <c r="J47" s="133">
        <v>0</v>
      </c>
      <c r="K47" s="138"/>
      <c r="L47" s="125"/>
    </row>
    <row r="48" spans="2:12" ht="13.35" hidden="1" customHeight="1" x14ac:dyDescent="0.3">
      <c r="B48" s="136" t="s">
        <v>108</v>
      </c>
      <c r="C48" s="25" t="s">
        <v>109</v>
      </c>
      <c r="D48" s="133">
        <v>548</v>
      </c>
      <c r="E48" s="133">
        <v>382</v>
      </c>
      <c r="F48" s="133">
        <v>0</v>
      </c>
      <c r="G48" s="133">
        <f t="shared" si="5"/>
        <v>930</v>
      </c>
      <c r="H48" s="133">
        <v>305.60000000000002</v>
      </c>
      <c r="I48" s="133">
        <f>H48/E48*1000</f>
        <v>800</v>
      </c>
      <c r="J48" s="137">
        <v>585</v>
      </c>
      <c r="K48" s="138"/>
      <c r="L48" s="125"/>
    </row>
    <row r="49" spans="2:12" ht="13.35" hidden="1" customHeight="1" x14ac:dyDescent="0.3">
      <c r="B49" s="136" t="s">
        <v>110</v>
      </c>
      <c r="C49" s="25" t="s">
        <v>111</v>
      </c>
      <c r="D49" s="133">
        <v>0</v>
      </c>
      <c r="E49" s="133">
        <v>0</v>
      </c>
      <c r="F49" s="133">
        <v>0</v>
      </c>
      <c r="G49" s="133">
        <f t="shared" si="5"/>
        <v>0</v>
      </c>
      <c r="H49" s="133">
        <v>0</v>
      </c>
      <c r="I49" s="133">
        <v>0</v>
      </c>
      <c r="J49" s="133">
        <v>0</v>
      </c>
      <c r="K49" s="138"/>
      <c r="L49" s="125"/>
    </row>
    <row r="50" spans="2:12" ht="13.35" hidden="1" customHeight="1" x14ac:dyDescent="0.3">
      <c r="B50" s="136" t="s">
        <v>112</v>
      </c>
      <c r="C50" s="25" t="s">
        <v>113</v>
      </c>
      <c r="D50" s="133">
        <v>19</v>
      </c>
      <c r="E50" s="133">
        <v>0</v>
      </c>
      <c r="F50" s="133">
        <v>6</v>
      </c>
      <c r="G50" s="133">
        <f t="shared" si="5"/>
        <v>25</v>
      </c>
      <c r="H50" s="133">
        <v>0</v>
      </c>
      <c r="I50" s="133">
        <v>0</v>
      </c>
      <c r="J50" s="133">
        <v>75</v>
      </c>
      <c r="K50" s="138"/>
      <c r="L50" s="125"/>
    </row>
    <row r="51" spans="2:12" ht="13.35" hidden="1" customHeight="1" x14ac:dyDescent="0.3">
      <c r="B51" s="140" t="s">
        <v>21</v>
      </c>
      <c r="C51" s="141" t="s">
        <v>114</v>
      </c>
      <c r="D51" s="142">
        <v>0</v>
      </c>
      <c r="E51" s="142">
        <v>0</v>
      </c>
      <c r="F51" s="142">
        <v>0</v>
      </c>
      <c r="G51" s="133">
        <f t="shared" si="5"/>
        <v>0</v>
      </c>
      <c r="H51" s="142">
        <v>0</v>
      </c>
      <c r="I51" s="142">
        <v>0</v>
      </c>
      <c r="J51" s="142">
        <v>0</v>
      </c>
      <c r="K51" s="144"/>
      <c r="L51" s="125"/>
    </row>
    <row r="52" spans="2:12" ht="13.35" hidden="1" customHeight="1" x14ac:dyDescent="0.3">
      <c r="B52" s="90"/>
      <c r="C52" s="91" t="s">
        <v>9</v>
      </c>
      <c r="D52" s="146">
        <f>SUM(D42:D51)</f>
        <v>1512</v>
      </c>
      <c r="E52" s="146">
        <f>SUM(E42:E51)</f>
        <v>790</v>
      </c>
      <c r="F52" s="146">
        <f>SUM(F42:F51)</f>
        <v>29</v>
      </c>
      <c r="G52" s="146">
        <f>SUM(D52:F52)</f>
        <v>2331</v>
      </c>
      <c r="H52" s="146">
        <f>SUM(H42:H51)</f>
        <v>570.79999999999995</v>
      </c>
      <c r="I52" s="146">
        <f>H52/E52*1000</f>
        <v>722.5316455696202</v>
      </c>
      <c r="J52" s="147">
        <f>SUM(J42:J51)</f>
        <v>2521</v>
      </c>
      <c r="K52" s="148"/>
      <c r="L52" s="125"/>
    </row>
    <row r="53" spans="2:12" s="153" customFormat="1" ht="13.35" hidden="1" customHeight="1" x14ac:dyDescent="0.3">
      <c r="B53" s="149"/>
      <c r="C53" s="149"/>
      <c r="D53" s="150"/>
      <c r="E53" s="150"/>
      <c r="F53" s="150"/>
      <c r="G53" s="150"/>
      <c r="H53" s="150"/>
      <c r="I53" s="150"/>
      <c r="J53" s="151"/>
      <c r="K53" s="152"/>
      <c r="L53" s="152"/>
    </row>
    <row r="54" spans="2:12" s="153" customFormat="1" ht="13.35" hidden="1" customHeight="1" x14ac:dyDescent="0.3">
      <c r="B54" s="149"/>
      <c r="C54" s="149"/>
      <c r="D54" s="150"/>
      <c r="E54" s="150"/>
      <c r="F54" s="150"/>
      <c r="G54" s="150"/>
      <c r="H54" s="150"/>
      <c r="I54" s="150"/>
      <c r="J54" s="151"/>
      <c r="K54" s="152"/>
      <c r="L54" s="152"/>
    </row>
    <row r="55" spans="2:12" s="153" customFormat="1" ht="13.35" hidden="1" customHeight="1" x14ac:dyDescent="0.3">
      <c r="B55" s="149"/>
      <c r="C55" s="149"/>
      <c r="D55" s="150"/>
      <c r="E55" s="150"/>
      <c r="F55" s="150"/>
      <c r="G55" s="150"/>
      <c r="H55" s="150"/>
      <c r="I55" s="150"/>
      <c r="J55" s="151"/>
      <c r="K55" s="152"/>
      <c r="L55" s="152"/>
    </row>
    <row r="56" spans="2:12" s="153" customFormat="1" ht="13.35" hidden="1" customHeight="1" x14ac:dyDescent="0.3">
      <c r="B56" s="149"/>
      <c r="C56" s="149"/>
      <c r="D56" s="150"/>
      <c r="E56" s="150"/>
      <c r="F56" s="150"/>
      <c r="G56" s="150"/>
      <c r="H56" s="150"/>
      <c r="I56" s="150"/>
      <c r="J56" s="151"/>
      <c r="K56" s="152"/>
      <c r="L56" s="152"/>
    </row>
    <row r="57" spans="2:12" s="153" customFormat="1" ht="13.35" hidden="1" customHeight="1" x14ac:dyDescent="0.3">
      <c r="B57" s="149"/>
      <c r="C57" s="149"/>
      <c r="D57" s="150"/>
      <c r="E57" s="150"/>
      <c r="F57" s="150"/>
      <c r="G57" s="150"/>
      <c r="H57" s="150"/>
      <c r="I57" s="150"/>
      <c r="J57" s="151"/>
      <c r="K57" s="152"/>
      <c r="L57" s="152"/>
    </row>
    <row r="58" spans="2:12" s="153" customFormat="1" ht="13.35" hidden="1" customHeight="1" x14ac:dyDescent="0.3">
      <c r="B58" s="149"/>
      <c r="C58" s="149"/>
      <c r="D58" s="150"/>
      <c r="E58" s="150"/>
      <c r="F58" s="150"/>
      <c r="G58" s="150"/>
      <c r="H58" s="150"/>
      <c r="I58" s="150"/>
      <c r="J58" s="151"/>
      <c r="K58" s="152"/>
      <c r="L58" s="152"/>
    </row>
    <row r="59" spans="2:12" ht="13.35" hidden="1" customHeight="1" x14ac:dyDescent="0.3">
      <c r="B59" s="470" t="s">
        <v>1</v>
      </c>
      <c r="C59" s="470" t="s">
        <v>2</v>
      </c>
      <c r="D59" s="474" t="s">
        <v>3</v>
      </c>
      <c r="E59" s="474"/>
      <c r="F59" s="474"/>
      <c r="G59" s="474"/>
      <c r="H59" s="475" t="s">
        <v>4</v>
      </c>
      <c r="I59" s="475" t="s">
        <v>59</v>
      </c>
      <c r="J59" s="470" t="s">
        <v>5</v>
      </c>
      <c r="K59" s="470" t="s">
        <v>60</v>
      </c>
      <c r="L59" s="81"/>
    </row>
    <row r="60" spans="2:12" ht="27" hidden="1" customHeight="1" x14ac:dyDescent="0.3">
      <c r="B60" s="471"/>
      <c r="C60" s="471"/>
      <c r="D60" s="154" t="s">
        <v>6</v>
      </c>
      <c r="E60" s="154" t="s">
        <v>7</v>
      </c>
      <c r="F60" s="154" t="s">
        <v>8</v>
      </c>
      <c r="G60" s="154" t="s">
        <v>9</v>
      </c>
      <c r="H60" s="476"/>
      <c r="I60" s="476"/>
      <c r="J60" s="414"/>
      <c r="K60" s="414"/>
      <c r="L60" s="81"/>
    </row>
    <row r="61" spans="2:12" ht="13.35" hidden="1" customHeight="1" x14ac:dyDescent="0.3">
      <c r="B61" s="101" t="s">
        <v>57</v>
      </c>
      <c r="C61" s="102" t="s">
        <v>119</v>
      </c>
      <c r="D61" s="155"/>
      <c r="E61" s="155"/>
      <c r="F61" s="155"/>
      <c r="G61" s="155"/>
      <c r="H61" s="155"/>
      <c r="I61" s="155"/>
      <c r="J61" s="156"/>
      <c r="K61" s="157"/>
      <c r="L61" s="125"/>
    </row>
    <row r="62" spans="2:12" ht="13.35" hidden="1" customHeight="1" x14ac:dyDescent="0.3">
      <c r="B62" s="130" t="s">
        <v>53</v>
      </c>
      <c r="C62" s="131" t="s">
        <v>99</v>
      </c>
      <c r="D62" s="132">
        <v>0</v>
      </c>
      <c r="E62" s="132">
        <v>0</v>
      </c>
      <c r="F62" s="132">
        <v>0</v>
      </c>
      <c r="G62" s="132">
        <f>SUM(D62:F62)</f>
        <v>0</v>
      </c>
      <c r="H62" s="132">
        <v>0</v>
      </c>
      <c r="I62" s="132">
        <v>0</v>
      </c>
      <c r="J62" s="158">
        <v>0</v>
      </c>
      <c r="K62" s="135" t="s">
        <v>120</v>
      </c>
      <c r="L62" s="129"/>
    </row>
    <row r="63" spans="2:12" ht="13.35" hidden="1" customHeight="1" x14ac:dyDescent="0.3">
      <c r="B63" s="136" t="s">
        <v>55</v>
      </c>
      <c r="C63" s="25" t="s">
        <v>100</v>
      </c>
      <c r="D63" s="133">
        <v>1007.82</v>
      </c>
      <c r="E63" s="133">
        <v>502.48</v>
      </c>
      <c r="F63" s="133">
        <v>426.35</v>
      </c>
      <c r="G63" s="133">
        <f t="shared" ref="G63:G69" si="6">SUM(D63:F63)</f>
        <v>1936.65</v>
      </c>
      <c r="H63" s="133">
        <v>85.04</v>
      </c>
      <c r="I63" s="133">
        <f t="shared" ref="I63:I66" si="7">H63/E63*1000</f>
        <v>169.24056678872793</v>
      </c>
      <c r="J63" s="137">
        <v>1859</v>
      </c>
      <c r="K63" s="138" t="s">
        <v>121</v>
      </c>
      <c r="L63" s="129"/>
    </row>
    <row r="64" spans="2:12" ht="13.35" hidden="1" customHeight="1" x14ac:dyDescent="0.3">
      <c r="B64" s="136" t="s">
        <v>57</v>
      </c>
      <c r="C64" s="25" t="s">
        <v>101</v>
      </c>
      <c r="D64" s="225">
        <v>147.22999999999999</v>
      </c>
      <c r="E64" s="226">
        <v>390.25</v>
      </c>
      <c r="F64" s="133">
        <v>120.14</v>
      </c>
      <c r="G64" s="133">
        <f t="shared" si="6"/>
        <v>657.62</v>
      </c>
      <c r="H64" s="133">
        <v>93.53</v>
      </c>
      <c r="I64" s="133">
        <f t="shared" si="7"/>
        <v>239.6668802049968</v>
      </c>
      <c r="J64" s="137">
        <v>476</v>
      </c>
      <c r="K64" s="138"/>
      <c r="L64" s="125"/>
    </row>
    <row r="65" spans="2:12" ht="13.35" hidden="1" customHeight="1" x14ac:dyDescent="0.3">
      <c r="B65" s="136" t="s">
        <v>102</v>
      </c>
      <c r="C65" s="25" t="s">
        <v>103</v>
      </c>
      <c r="D65" s="133">
        <v>14.18</v>
      </c>
      <c r="E65" s="133">
        <v>9.4</v>
      </c>
      <c r="F65" s="133">
        <v>20.55</v>
      </c>
      <c r="G65" s="133">
        <f t="shared" si="6"/>
        <v>44.129999999999995</v>
      </c>
      <c r="H65" s="133">
        <v>0.76</v>
      </c>
      <c r="I65" s="133">
        <f t="shared" si="7"/>
        <v>80.851063829787222</v>
      </c>
      <c r="J65" s="139">
        <v>49</v>
      </c>
      <c r="K65" s="138"/>
      <c r="L65" s="125"/>
    </row>
    <row r="66" spans="2:12" ht="13.35" hidden="1" customHeight="1" x14ac:dyDescent="0.3">
      <c r="B66" s="136" t="s">
        <v>104</v>
      </c>
      <c r="C66" s="25" t="s">
        <v>105</v>
      </c>
      <c r="D66" s="133">
        <v>202.75</v>
      </c>
      <c r="E66" s="133">
        <v>62.25</v>
      </c>
      <c r="F66" s="133">
        <v>78.5</v>
      </c>
      <c r="G66" s="133">
        <f t="shared" si="6"/>
        <v>343.5</v>
      </c>
      <c r="H66" s="133">
        <v>43.63</v>
      </c>
      <c r="I66" s="133">
        <f t="shared" si="7"/>
        <v>700.88353413654625</v>
      </c>
      <c r="J66" s="137">
        <v>658</v>
      </c>
      <c r="K66" s="138"/>
      <c r="L66" s="125"/>
    </row>
    <row r="67" spans="2:12" ht="13.35" hidden="1" customHeight="1" x14ac:dyDescent="0.3">
      <c r="B67" s="136" t="s">
        <v>106</v>
      </c>
      <c r="C67" s="25" t="s">
        <v>107</v>
      </c>
      <c r="D67" s="133">
        <v>0</v>
      </c>
      <c r="E67" s="133">
        <v>0</v>
      </c>
      <c r="F67" s="133">
        <v>0</v>
      </c>
      <c r="G67" s="133">
        <f t="shared" si="6"/>
        <v>0</v>
      </c>
      <c r="H67" s="133">
        <v>0</v>
      </c>
      <c r="I67" s="133">
        <v>0</v>
      </c>
      <c r="J67" s="133">
        <v>0</v>
      </c>
      <c r="K67" s="138"/>
      <c r="L67" s="125"/>
    </row>
    <row r="68" spans="2:12" ht="13.35" hidden="1" customHeight="1" x14ac:dyDescent="0.3">
      <c r="B68" s="136" t="s">
        <v>108</v>
      </c>
      <c r="C68" s="25" t="s">
        <v>109</v>
      </c>
      <c r="D68" s="133">
        <v>0</v>
      </c>
      <c r="E68" s="133">
        <v>0</v>
      </c>
      <c r="F68" s="133">
        <v>0</v>
      </c>
      <c r="G68" s="133">
        <f t="shared" si="6"/>
        <v>0</v>
      </c>
      <c r="H68" s="133">
        <v>0</v>
      </c>
      <c r="I68" s="133">
        <v>0</v>
      </c>
      <c r="J68" s="133">
        <v>0</v>
      </c>
      <c r="K68" s="138"/>
      <c r="L68" s="125"/>
    </row>
    <row r="69" spans="2:12" ht="13.35" hidden="1" customHeight="1" x14ac:dyDescent="0.3">
      <c r="B69" s="136" t="s">
        <v>110</v>
      </c>
      <c r="C69" s="25" t="s">
        <v>111</v>
      </c>
      <c r="D69" s="133">
        <v>0</v>
      </c>
      <c r="E69" s="133">
        <v>0</v>
      </c>
      <c r="F69" s="133">
        <v>0</v>
      </c>
      <c r="G69" s="133">
        <f t="shared" si="6"/>
        <v>0</v>
      </c>
      <c r="H69" s="133">
        <v>0</v>
      </c>
      <c r="I69" s="133">
        <v>0</v>
      </c>
      <c r="J69" s="133">
        <v>0</v>
      </c>
      <c r="K69" s="138"/>
      <c r="L69" s="125"/>
    </row>
    <row r="70" spans="2:12" ht="13.35" hidden="1" customHeight="1" x14ac:dyDescent="0.3">
      <c r="B70" s="136" t="s">
        <v>112</v>
      </c>
      <c r="C70" s="25" t="s">
        <v>113</v>
      </c>
      <c r="D70" s="133">
        <v>0</v>
      </c>
      <c r="E70" s="133">
        <v>0</v>
      </c>
      <c r="F70" s="133">
        <v>0</v>
      </c>
      <c r="G70" s="133">
        <f t="shared" ref="G70" si="8">SUM(D70:F70)</f>
        <v>0</v>
      </c>
      <c r="H70" s="133">
        <v>0</v>
      </c>
      <c r="I70" s="133">
        <v>0</v>
      </c>
      <c r="J70" s="133">
        <v>0</v>
      </c>
      <c r="K70" s="138"/>
      <c r="L70" s="125"/>
    </row>
    <row r="71" spans="2:12" ht="13.35" hidden="1" customHeight="1" x14ac:dyDescent="0.3">
      <c r="B71" s="140" t="s">
        <v>21</v>
      </c>
      <c r="C71" s="141" t="s">
        <v>114</v>
      </c>
      <c r="D71" s="142">
        <v>0</v>
      </c>
      <c r="E71" s="142">
        <v>0</v>
      </c>
      <c r="F71" s="142">
        <v>0</v>
      </c>
      <c r="G71" s="133">
        <f t="shared" ref="G71" si="9">SUM(D71:F71)</f>
        <v>0</v>
      </c>
      <c r="H71" s="142">
        <v>0</v>
      </c>
      <c r="I71" s="142">
        <v>0</v>
      </c>
      <c r="J71" s="142">
        <v>0</v>
      </c>
      <c r="K71" s="144"/>
      <c r="L71" s="125"/>
    </row>
    <row r="72" spans="2:12" ht="13.35" hidden="1" customHeight="1" x14ac:dyDescent="0.3">
      <c r="B72" s="90"/>
      <c r="C72" s="91" t="s">
        <v>9</v>
      </c>
      <c r="D72" s="146">
        <f>SUM(D62:D71)</f>
        <v>1371.98</v>
      </c>
      <c r="E72" s="146">
        <f>SUM(E62:E71)</f>
        <v>964.38</v>
      </c>
      <c r="F72" s="146">
        <f>SUM(F62:F71)</f>
        <v>645.54</v>
      </c>
      <c r="G72" s="146">
        <f>SUM(D72:F72)</f>
        <v>2981.9</v>
      </c>
      <c r="H72" s="146">
        <f>SUM(H62:H71)</f>
        <v>222.95999999999998</v>
      </c>
      <c r="I72" s="146">
        <f>H72/E72*1000</f>
        <v>231.19517202762393</v>
      </c>
      <c r="J72" s="147">
        <f>SUM(J62:J71)</f>
        <v>3042</v>
      </c>
      <c r="K72" s="148"/>
      <c r="L72" s="125"/>
    </row>
    <row r="73" spans="2:12" ht="13.35" hidden="1" customHeight="1" x14ac:dyDescent="0.3">
      <c r="B73" s="29"/>
      <c r="C73" s="29"/>
      <c r="D73" s="123"/>
      <c r="E73" s="123"/>
      <c r="F73" s="123"/>
      <c r="G73" s="123"/>
      <c r="H73" s="123"/>
      <c r="I73" s="123"/>
      <c r="J73" s="124"/>
      <c r="K73" s="125"/>
      <c r="L73" s="125"/>
    </row>
    <row r="74" spans="2:12" ht="13.35" hidden="1" customHeight="1" x14ac:dyDescent="0.3">
      <c r="B74" s="29"/>
      <c r="C74" s="29"/>
      <c r="D74" s="123"/>
      <c r="E74" s="123"/>
      <c r="F74" s="123"/>
      <c r="G74" s="123"/>
      <c r="H74" s="123"/>
      <c r="I74" s="123"/>
      <c r="J74" s="124"/>
      <c r="K74" s="125"/>
      <c r="L74" s="125"/>
    </row>
    <row r="75" spans="2:12" ht="13.35" hidden="1" customHeight="1" x14ac:dyDescent="0.3">
      <c r="B75" s="29"/>
      <c r="C75" s="29"/>
      <c r="D75" s="123"/>
      <c r="E75" s="123"/>
      <c r="F75" s="123"/>
      <c r="G75" s="123"/>
      <c r="H75" s="123"/>
      <c r="I75" s="123"/>
      <c r="J75" s="124"/>
      <c r="K75" s="125"/>
      <c r="L75" s="125"/>
    </row>
    <row r="76" spans="2:12" ht="13.35" hidden="1" customHeight="1" x14ac:dyDescent="0.3">
      <c r="B76" s="470" t="s">
        <v>1</v>
      </c>
      <c r="C76" s="470" t="s">
        <v>2</v>
      </c>
      <c r="D76" s="474" t="s">
        <v>3</v>
      </c>
      <c r="E76" s="474"/>
      <c r="F76" s="474"/>
      <c r="G76" s="474"/>
      <c r="H76" s="475" t="s">
        <v>4</v>
      </c>
      <c r="I76" s="475" t="s">
        <v>59</v>
      </c>
      <c r="J76" s="470" t="s">
        <v>5</v>
      </c>
      <c r="K76" s="470" t="s">
        <v>60</v>
      </c>
      <c r="L76" s="81"/>
    </row>
    <row r="77" spans="2:12" ht="26.25" hidden="1" customHeight="1" x14ac:dyDescent="0.3">
      <c r="B77" s="471"/>
      <c r="C77" s="471"/>
      <c r="D77" s="154" t="s">
        <v>6</v>
      </c>
      <c r="E77" s="154" t="s">
        <v>7</v>
      </c>
      <c r="F77" s="154" t="s">
        <v>8</v>
      </c>
      <c r="G77" s="154" t="s">
        <v>9</v>
      </c>
      <c r="H77" s="476"/>
      <c r="I77" s="476"/>
      <c r="J77" s="414"/>
      <c r="K77" s="414"/>
      <c r="L77" s="81"/>
    </row>
    <row r="78" spans="2:12" ht="13.35" hidden="1" customHeight="1" x14ac:dyDescent="0.3">
      <c r="B78" s="101" t="s">
        <v>102</v>
      </c>
      <c r="C78" s="102" t="s">
        <v>122</v>
      </c>
      <c r="D78" s="155"/>
      <c r="E78" s="155"/>
      <c r="F78" s="155"/>
      <c r="G78" s="155"/>
      <c r="H78" s="155"/>
      <c r="I78" s="155"/>
      <c r="J78" s="156"/>
      <c r="K78" s="157"/>
      <c r="L78" s="125"/>
    </row>
    <row r="79" spans="2:12" ht="13.35" hidden="1" customHeight="1" x14ac:dyDescent="0.3">
      <c r="B79" s="130" t="s">
        <v>53</v>
      </c>
      <c r="C79" s="131" t="s">
        <v>99</v>
      </c>
      <c r="D79" s="132">
        <v>0.7</v>
      </c>
      <c r="E79" s="132">
        <v>1.81</v>
      </c>
      <c r="F79" s="132">
        <v>0.24</v>
      </c>
      <c r="G79" s="133">
        <f t="shared" ref="G79:G87" si="10">SUM(D79:F79)</f>
        <v>2.75</v>
      </c>
      <c r="H79" s="132">
        <v>0.62</v>
      </c>
      <c r="I79" s="133">
        <f t="shared" ref="I79:I88" si="11">H79/E79*1000</f>
        <v>342.54143646408841</v>
      </c>
      <c r="J79" s="134">
        <v>11</v>
      </c>
      <c r="K79" s="135" t="s">
        <v>91</v>
      </c>
      <c r="L79" s="129"/>
    </row>
    <row r="80" spans="2:12" ht="13.35" hidden="1" customHeight="1" x14ac:dyDescent="0.3">
      <c r="B80" s="136" t="s">
        <v>55</v>
      </c>
      <c r="C80" s="25" t="s">
        <v>100</v>
      </c>
      <c r="D80" s="133">
        <v>3.4</v>
      </c>
      <c r="E80" s="133">
        <v>38.74</v>
      </c>
      <c r="F80" s="133">
        <v>1.26</v>
      </c>
      <c r="G80" s="133">
        <f t="shared" si="10"/>
        <v>43.4</v>
      </c>
      <c r="H80" s="133">
        <v>4.25</v>
      </c>
      <c r="I80" s="133">
        <f t="shared" si="11"/>
        <v>109.70573051109963</v>
      </c>
      <c r="J80" s="159">
        <v>224</v>
      </c>
      <c r="K80" s="138"/>
      <c r="L80" s="129"/>
    </row>
    <row r="81" spans="2:12" ht="13.35" hidden="1" customHeight="1" x14ac:dyDescent="0.3">
      <c r="B81" s="136" t="s">
        <v>57</v>
      </c>
      <c r="C81" s="25" t="s">
        <v>101</v>
      </c>
      <c r="D81" s="133">
        <v>3.1</v>
      </c>
      <c r="E81" s="133">
        <v>49.8</v>
      </c>
      <c r="F81" s="133">
        <v>30.05</v>
      </c>
      <c r="G81" s="133">
        <f t="shared" si="10"/>
        <v>82.95</v>
      </c>
      <c r="H81" s="133">
        <v>20.079999999999998</v>
      </c>
      <c r="I81" s="133">
        <f t="shared" si="11"/>
        <v>403.21285140562247</v>
      </c>
      <c r="J81" s="137">
        <v>489</v>
      </c>
      <c r="K81" s="138"/>
      <c r="L81" s="125"/>
    </row>
    <row r="82" spans="2:12" ht="13.35" hidden="1" customHeight="1" x14ac:dyDescent="0.3">
      <c r="B82" s="136" t="s">
        <v>102</v>
      </c>
      <c r="C82" s="25" t="s">
        <v>103</v>
      </c>
      <c r="D82" s="133">
        <v>11.96</v>
      </c>
      <c r="E82" s="133">
        <v>245.83</v>
      </c>
      <c r="F82" s="133">
        <v>244.43</v>
      </c>
      <c r="G82" s="133">
        <f t="shared" si="10"/>
        <v>502.22</v>
      </c>
      <c r="H82" s="133">
        <v>108.55</v>
      </c>
      <c r="I82" s="133">
        <f>H82/E82*1000</f>
        <v>441.56530936012689</v>
      </c>
      <c r="J82" s="139">
        <v>1045</v>
      </c>
      <c r="K82" s="138"/>
      <c r="L82" s="125"/>
    </row>
    <row r="83" spans="2:12" ht="13.35" hidden="1" customHeight="1" x14ac:dyDescent="0.3">
      <c r="B83" s="136" t="s">
        <v>104</v>
      </c>
      <c r="C83" s="25" t="s">
        <v>105</v>
      </c>
      <c r="D83" s="133">
        <v>28</v>
      </c>
      <c r="E83" s="133">
        <v>143.5</v>
      </c>
      <c r="F83" s="133">
        <v>125.2</v>
      </c>
      <c r="G83" s="133">
        <f t="shared" si="10"/>
        <v>296.7</v>
      </c>
      <c r="H83" s="133">
        <v>37.61</v>
      </c>
      <c r="I83" s="133">
        <f t="shared" si="11"/>
        <v>262.09059233449477</v>
      </c>
      <c r="J83" s="139">
        <v>674</v>
      </c>
      <c r="K83" s="138"/>
      <c r="L83" s="125"/>
    </row>
    <row r="84" spans="2:12" ht="13.35" hidden="1" customHeight="1" x14ac:dyDescent="0.3">
      <c r="B84" s="136" t="s">
        <v>106</v>
      </c>
      <c r="C84" s="25" t="s">
        <v>107</v>
      </c>
      <c r="D84" s="133">
        <v>28</v>
      </c>
      <c r="E84" s="133">
        <v>98</v>
      </c>
      <c r="F84" s="133">
        <v>0</v>
      </c>
      <c r="G84" s="133">
        <f t="shared" si="10"/>
        <v>126</v>
      </c>
      <c r="H84" s="133">
        <v>40.69</v>
      </c>
      <c r="I84" s="133">
        <f t="shared" si="11"/>
        <v>415.20408163265307</v>
      </c>
      <c r="J84" s="139">
        <v>677</v>
      </c>
      <c r="K84" s="138"/>
      <c r="L84" s="125"/>
    </row>
    <row r="85" spans="2:12" ht="13.35" hidden="1" customHeight="1" x14ac:dyDescent="0.3">
      <c r="B85" s="136" t="s">
        <v>108</v>
      </c>
      <c r="C85" s="25" t="s">
        <v>109</v>
      </c>
      <c r="D85" s="133">
        <v>37.9</v>
      </c>
      <c r="E85" s="133">
        <v>312.08999999999997</v>
      </c>
      <c r="F85" s="133">
        <v>2.4</v>
      </c>
      <c r="G85" s="133">
        <f t="shared" si="10"/>
        <v>352.38999999999993</v>
      </c>
      <c r="H85" s="133">
        <v>87.88</v>
      </c>
      <c r="I85" s="133">
        <f t="shared" si="11"/>
        <v>281.5854400974078</v>
      </c>
      <c r="J85" s="139">
        <v>490</v>
      </c>
      <c r="K85" s="138"/>
      <c r="L85" s="125"/>
    </row>
    <row r="86" spans="2:12" ht="13.35" hidden="1" customHeight="1" x14ac:dyDescent="0.3">
      <c r="B86" s="136" t="s">
        <v>110</v>
      </c>
      <c r="C86" s="25" t="s">
        <v>111</v>
      </c>
      <c r="D86" s="133">
        <v>14.15</v>
      </c>
      <c r="E86" s="133">
        <v>128.4</v>
      </c>
      <c r="F86" s="133">
        <v>20.399999999999999</v>
      </c>
      <c r="G86" s="133">
        <f t="shared" si="10"/>
        <v>162.95000000000002</v>
      </c>
      <c r="H86" s="133">
        <v>35.01</v>
      </c>
      <c r="I86" s="133">
        <f t="shared" si="11"/>
        <v>272.66355140186914</v>
      </c>
      <c r="J86" s="139">
        <v>883</v>
      </c>
      <c r="K86" s="138"/>
      <c r="L86" s="125"/>
    </row>
    <row r="87" spans="2:12" ht="13.35" hidden="1" customHeight="1" x14ac:dyDescent="0.3">
      <c r="B87" s="136" t="s">
        <v>112</v>
      </c>
      <c r="C87" s="25" t="s">
        <v>113</v>
      </c>
      <c r="D87" s="133">
        <v>0</v>
      </c>
      <c r="E87" s="133">
        <v>0</v>
      </c>
      <c r="F87" s="133">
        <v>78.75</v>
      </c>
      <c r="G87" s="133">
        <f t="shared" si="10"/>
        <v>78.75</v>
      </c>
      <c r="H87" s="133">
        <v>0</v>
      </c>
      <c r="I87" s="133">
        <v>0</v>
      </c>
      <c r="J87" s="139">
        <v>50</v>
      </c>
      <c r="K87" s="138"/>
      <c r="L87" s="125"/>
    </row>
    <row r="88" spans="2:12" ht="13.35" hidden="1" customHeight="1" x14ac:dyDescent="0.3">
      <c r="B88" s="140" t="s">
        <v>21</v>
      </c>
      <c r="C88" s="141" t="s">
        <v>114</v>
      </c>
      <c r="D88" s="142">
        <v>6.77</v>
      </c>
      <c r="E88" s="142">
        <v>9.49</v>
      </c>
      <c r="F88" s="142">
        <v>6.61</v>
      </c>
      <c r="G88" s="133">
        <v>22.87</v>
      </c>
      <c r="H88" s="142">
        <v>1.52</v>
      </c>
      <c r="I88" s="133">
        <f t="shared" si="11"/>
        <v>160.1685985247629</v>
      </c>
      <c r="J88" s="143">
        <v>55</v>
      </c>
      <c r="K88" s="144"/>
      <c r="L88" s="125"/>
    </row>
    <row r="89" spans="2:12" ht="13.35" hidden="1" customHeight="1" x14ac:dyDescent="0.3">
      <c r="B89" s="90"/>
      <c r="C89" s="91" t="s">
        <v>9</v>
      </c>
      <c r="D89" s="146">
        <f>SUM(D79:D88)</f>
        <v>133.98000000000002</v>
      </c>
      <c r="E89" s="146">
        <f>SUM(E79:E88)</f>
        <v>1027.6599999999999</v>
      </c>
      <c r="F89" s="146">
        <f>SUM(F79:F88)</f>
        <v>509.34</v>
      </c>
      <c r="G89" s="146">
        <f>SUM(G79:G88)</f>
        <v>1670.9799999999998</v>
      </c>
      <c r="H89" s="146">
        <f>SUM(H79:H88)</f>
        <v>336.21</v>
      </c>
      <c r="I89" s="146">
        <f>H89/E89*1000</f>
        <v>327.16073409493413</v>
      </c>
      <c r="J89" s="147">
        <f>SUM(J79:J88)</f>
        <v>4598</v>
      </c>
      <c r="K89" s="148"/>
      <c r="L89" s="125"/>
    </row>
    <row r="90" spans="2:12" ht="13.35" hidden="1" customHeight="1" x14ac:dyDescent="0.3">
      <c r="B90" s="29"/>
      <c r="C90" s="11"/>
      <c r="D90" s="160"/>
      <c r="E90" s="160"/>
      <c r="F90" s="160"/>
      <c r="G90" s="160"/>
      <c r="H90" s="160"/>
      <c r="I90" s="160"/>
      <c r="J90" s="161"/>
      <c r="K90" s="125"/>
      <c r="L90" s="125"/>
    </row>
    <row r="91" spans="2:12" ht="13.35" hidden="1" customHeight="1" x14ac:dyDescent="0.3">
      <c r="B91" s="29"/>
      <c r="C91" s="29"/>
      <c r="D91" s="123"/>
      <c r="E91" s="123"/>
      <c r="F91" s="123"/>
      <c r="G91" s="123"/>
      <c r="H91" s="123"/>
      <c r="I91" s="123"/>
      <c r="J91" s="124"/>
      <c r="K91" s="125"/>
      <c r="L91" s="125"/>
    </row>
    <row r="92" spans="2:12" ht="13.35" hidden="1" customHeight="1" x14ac:dyDescent="0.3">
      <c r="B92" s="29"/>
      <c r="C92" s="29"/>
      <c r="D92" s="123"/>
      <c r="E92" s="123"/>
      <c r="F92" s="123"/>
      <c r="G92" s="123"/>
      <c r="H92" s="123"/>
      <c r="I92" s="123"/>
      <c r="J92" s="124"/>
      <c r="K92" s="125"/>
      <c r="L92" s="125"/>
    </row>
    <row r="93" spans="2:12" ht="13.35" hidden="1" customHeight="1" x14ac:dyDescent="0.3">
      <c r="B93" s="470" t="s">
        <v>1</v>
      </c>
      <c r="C93" s="470" t="s">
        <v>2</v>
      </c>
      <c r="D93" s="474" t="s">
        <v>3</v>
      </c>
      <c r="E93" s="474"/>
      <c r="F93" s="474"/>
      <c r="G93" s="474"/>
      <c r="H93" s="475" t="s">
        <v>4</v>
      </c>
      <c r="I93" s="475" t="s">
        <v>59</v>
      </c>
      <c r="J93" s="470" t="s">
        <v>5</v>
      </c>
      <c r="K93" s="470" t="s">
        <v>60</v>
      </c>
      <c r="L93" s="81"/>
    </row>
    <row r="94" spans="2:12" ht="27" hidden="1" customHeight="1" x14ac:dyDescent="0.3">
      <c r="B94" s="471"/>
      <c r="C94" s="471"/>
      <c r="D94" s="154" t="s">
        <v>6</v>
      </c>
      <c r="E94" s="154" t="s">
        <v>7</v>
      </c>
      <c r="F94" s="154" t="s">
        <v>8</v>
      </c>
      <c r="G94" s="154" t="s">
        <v>9</v>
      </c>
      <c r="H94" s="476"/>
      <c r="I94" s="476"/>
      <c r="J94" s="414"/>
      <c r="K94" s="414"/>
      <c r="L94" s="81"/>
    </row>
    <row r="95" spans="2:12" ht="13.35" hidden="1" customHeight="1" x14ac:dyDescent="0.3">
      <c r="B95" s="101" t="s">
        <v>104</v>
      </c>
      <c r="C95" s="102" t="s">
        <v>123</v>
      </c>
      <c r="D95" s="155"/>
      <c r="E95" s="155"/>
      <c r="F95" s="155"/>
      <c r="G95" s="155"/>
      <c r="H95" s="155"/>
      <c r="I95" s="155"/>
      <c r="J95" s="156"/>
      <c r="K95" s="157"/>
      <c r="L95" s="125"/>
    </row>
    <row r="96" spans="2:12" ht="13.35" hidden="1" customHeight="1" x14ac:dyDescent="0.3">
      <c r="B96" s="130" t="s">
        <v>53</v>
      </c>
      <c r="C96" s="131" t="s">
        <v>99</v>
      </c>
      <c r="D96" s="132">
        <v>0</v>
      </c>
      <c r="E96" s="132">
        <v>0</v>
      </c>
      <c r="F96" s="132">
        <v>0</v>
      </c>
      <c r="G96" s="133">
        <f t="shared" ref="G96:G105" si="12">SUM(D96:F96)</f>
        <v>0</v>
      </c>
      <c r="H96" s="132">
        <v>0</v>
      </c>
      <c r="I96" s="132">
        <v>0</v>
      </c>
      <c r="J96" s="132">
        <v>0</v>
      </c>
      <c r="K96" s="135" t="s">
        <v>124</v>
      </c>
      <c r="L96" s="129"/>
    </row>
    <row r="97" spans="2:12" ht="13.35" hidden="1" customHeight="1" x14ac:dyDescent="0.3">
      <c r="B97" s="136" t="s">
        <v>55</v>
      </c>
      <c r="C97" s="25" t="s">
        <v>100</v>
      </c>
      <c r="D97" s="133">
        <v>317</v>
      </c>
      <c r="E97" s="133">
        <v>5710.76</v>
      </c>
      <c r="F97" s="133">
        <v>560.29999999999995</v>
      </c>
      <c r="G97" s="133">
        <f t="shared" si="12"/>
        <v>6588.06</v>
      </c>
      <c r="H97" s="133">
        <v>998.02</v>
      </c>
      <c r="I97" s="133">
        <f t="shared" ref="I97:I105" si="13">H97/E97*1000</f>
        <v>174.76132773921506</v>
      </c>
      <c r="J97" s="139">
        <v>7659</v>
      </c>
      <c r="K97" s="138"/>
      <c r="L97" s="129"/>
    </row>
    <row r="98" spans="2:12" ht="13.35" hidden="1" customHeight="1" x14ac:dyDescent="0.3">
      <c r="B98" s="136" t="s">
        <v>57</v>
      </c>
      <c r="C98" s="25" t="s">
        <v>101</v>
      </c>
      <c r="D98" s="133">
        <v>1202.33</v>
      </c>
      <c r="E98" s="133">
        <v>6321.46</v>
      </c>
      <c r="F98" s="133">
        <v>1846.23</v>
      </c>
      <c r="G98" s="133">
        <f t="shared" si="12"/>
        <v>9370.02</v>
      </c>
      <c r="H98" s="133">
        <v>1869.05</v>
      </c>
      <c r="I98" s="133">
        <f t="shared" si="13"/>
        <v>295.66745656857751</v>
      </c>
      <c r="J98" s="137">
        <v>13127</v>
      </c>
      <c r="K98" s="138"/>
      <c r="L98" s="125"/>
    </row>
    <row r="99" spans="2:12" ht="13.35" hidden="1" customHeight="1" x14ac:dyDescent="0.3">
      <c r="B99" s="136" t="s">
        <v>102</v>
      </c>
      <c r="C99" s="25" t="s">
        <v>103</v>
      </c>
      <c r="D99" s="133">
        <v>767.97</v>
      </c>
      <c r="E99" s="133">
        <v>2357.31</v>
      </c>
      <c r="F99" s="133">
        <v>577.07000000000005</v>
      </c>
      <c r="G99" s="133">
        <f t="shared" si="12"/>
        <v>3702.35</v>
      </c>
      <c r="H99" s="133">
        <v>1875.21</v>
      </c>
      <c r="I99" s="133">
        <f t="shared" si="13"/>
        <v>795.48722908739205</v>
      </c>
      <c r="J99" s="139">
        <v>3523</v>
      </c>
      <c r="K99" s="138"/>
      <c r="L99" s="125"/>
    </row>
    <row r="100" spans="2:12" ht="13.35" hidden="1" customHeight="1" x14ac:dyDescent="0.3">
      <c r="B100" s="136" t="s">
        <v>104</v>
      </c>
      <c r="C100" s="25" t="s">
        <v>105</v>
      </c>
      <c r="D100" s="133">
        <v>1261</v>
      </c>
      <c r="E100" s="133">
        <v>822</v>
      </c>
      <c r="F100" s="133">
        <v>450.7</v>
      </c>
      <c r="G100" s="133">
        <f t="shared" si="12"/>
        <v>2533.6999999999998</v>
      </c>
      <c r="H100" s="133">
        <v>281.10000000000002</v>
      </c>
      <c r="I100" s="133">
        <f t="shared" si="13"/>
        <v>341.97080291970804</v>
      </c>
      <c r="J100" s="139">
        <v>3153</v>
      </c>
      <c r="K100" s="138"/>
      <c r="L100" s="125"/>
    </row>
    <row r="101" spans="2:12" ht="13.35" hidden="1" customHeight="1" x14ac:dyDescent="0.3">
      <c r="B101" s="136" t="s">
        <v>106</v>
      </c>
      <c r="C101" s="25" t="s">
        <v>107</v>
      </c>
      <c r="D101" s="133">
        <v>0</v>
      </c>
      <c r="E101" s="133">
        <v>486</v>
      </c>
      <c r="F101" s="133">
        <v>234</v>
      </c>
      <c r="G101" s="133">
        <f t="shared" si="12"/>
        <v>720</v>
      </c>
      <c r="H101" s="133">
        <v>98.5</v>
      </c>
      <c r="I101" s="133">
        <f t="shared" si="13"/>
        <v>202.67489711934155</v>
      </c>
      <c r="J101" s="139">
        <v>1242</v>
      </c>
      <c r="K101" s="138"/>
      <c r="L101" s="125"/>
    </row>
    <row r="102" spans="2:12" ht="13.35" hidden="1" customHeight="1" x14ac:dyDescent="0.3">
      <c r="B102" s="136" t="s">
        <v>108</v>
      </c>
      <c r="C102" s="25" t="s">
        <v>109</v>
      </c>
      <c r="D102" s="133">
        <v>1382.55</v>
      </c>
      <c r="E102" s="133">
        <v>2901.98</v>
      </c>
      <c r="F102" s="133">
        <v>99.76</v>
      </c>
      <c r="G102" s="133">
        <f t="shared" si="12"/>
        <v>4384.29</v>
      </c>
      <c r="H102" s="133">
        <v>1735.23</v>
      </c>
      <c r="I102" s="133">
        <f t="shared" si="13"/>
        <v>597.94691900013095</v>
      </c>
      <c r="J102" s="139">
        <v>3975</v>
      </c>
      <c r="K102" s="138"/>
      <c r="L102" s="125"/>
    </row>
    <row r="103" spans="2:12" ht="13.35" hidden="1" customHeight="1" x14ac:dyDescent="0.3">
      <c r="B103" s="136" t="s">
        <v>110</v>
      </c>
      <c r="C103" s="25" t="s">
        <v>111</v>
      </c>
      <c r="D103" s="133">
        <v>1097.75</v>
      </c>
      <c r="E103" s="133">
        <v>6128.35</v>
      </c>
      <c r="F103" s="133">
        <v>1298.7</v>
      </c>
      <c r="G103" s="133">
        <f t="shared" si="12"/>
        <v>8524.8000000000011</v>
      </c>
      <c r="H103" s="133">
        <v>2540.2199999999998</v>
      </c>
      <c r="I103" s="133">
        <f t="shared" si="13"/>
        <v>414.50308810691291</v>
      </c>
      <c r="J103" s="139">
        <v>8292</v>
      </c>
      <c r="K103" s="138"/>
      <c r="L103" s="125"/>
    </row>
    <row r="104" spans="2:12" ht="13.35" hidden="1" customHeight="1" x14ac:dyDescent="0.3">
      <c r="B104" s="136" t="s">
        <v>112</v>
      </c>
      <c r="C104" s="25" t="s">
        <v>113</v>
      </c>
      <c r="D104" s="133">
        <v>483.2</v>
      </c>
      <c r="E104" s="133">
        <v>4988.29</v>
      </c>
      <c r="F104" s="133">
        <v>360</v>
      </c>
      <c r="G104" s="133">
        <f t="shared" si="12"/>
        <v>5831.49</v>
      </c>
      <c r="H104" s="133">
        <v>1768.84</v>
      </c>
      <c r="I104" s="133">
        <f t="shared" si="13"/>
        <v>354.59846961584032</v>
      </c>
      <c r="J104" s="139">
        <v>5993</v>
      </c>
      <c r="K104" s="138"/>
      <c r="L104" s="125"/>
    </row>
    <row r="105" spans="2:12" ht="13.35" hidden="1" customHeight="1" x14ac:dyDescent="0.3">
      <c r="B105" s="140" t="s">
        <v>21</v>
      </c>
      <c r="C105" s="141" t="s">
        <v>114</v>
      </c>
      <c r="D105" s="142">
        <v>292</v>
      </c>
      <c r="E105" s="142">
        <v>368.7</v>
      </c>
      <c r="F105" s="142">
        <v>0</v>
      </c>
      <c r="G105" s="133">
        <f t="shared" si="12"/>
        <v>660.7</v>
      </c>
      <c r="H105" s="142">
        <v>147.16999999999999</v>
      </c>
      <c r="I105" s="133">
        <f t="shared" si="13"/>
        <v>399.15920802820722</v>
      </c>
      <c r="J105" s="143">
        <v>507</v>
      </c>
      <c r="K105" s="144"/>
      <c r="L105" s="125"/>
    </row>
    <row r="106" spans="2:12" ht="13.35" hidden="1" customHeight="1" x14ac:dyDescent="0.3">
      <c r="B106" s="90"/>
      <c r="C106" s="91" t="s">
        <v>9</v>
      </c>
      <c r="D106" s="146">
        <f>SUM(D96:D105)</f>
        <v>6803.8</v>
      </c>
      <c r="E106" s="146">
        <f>SUM(E96:E105)</f>
        <v>30084.850000000002</v>
      </c>
      <c r="F106" s="146">
        <f>SUM(F96:F105)</f>
        <v>5426.76</v>
      </c>
      <c r="G106" s="146">
        <f>SUM(D106:F106)</f>
        <v>42315.41</v>
      </c>
      <c r="H106" s="146">
        <f>SUM(H96:H105)</f>
        <v>11313.34</v>
      </c>
      <c r="I106" s="146">
        <f>H106/E106*1000</f>
        <v>376.04774496133439</v>
      </c>
      <c r="J106" s="147">
        <f>SUM(J96:J105)</f>
        <v>47471</v>
      </c>
      <c r="K106" s="148"/>
      <c r="L106" s="125"/>
    </row>
    <row r="107" spans="2:12" ht="13.35" hidden="1" customHeight="1" x14ac:dyDescent="0.3">
      <c r="B107" s="29"/>
      <c r="C107" s="29"/>
      <c r="D107" s="123"/>
      <c r="E107" s="123"/>
      <c r="F107" s="123"/>
      <c r="G107" s="123"/>
      <c r="H107" s="123"/>
      <c r="I107" s="123"/>
      <c r="J107" s="124"/>
      <c r="K107" s="125"/>
      <c r="L107" s="125"/>
    </row>
    <row r="108" spans="2:12" ht="13.35" hidden="1" customHeight="1" x14ac:dyDescent="0.3">
      <c r="B108" s="29"/>
      <c r="C108" s="29"/>
      <c r="D108" s="123"/>
      <c r="E108" s="123"/>
      <c r="F108" s="123"/>
      <c r="G108" s="123"/>
      <c r="H108" s="123"/>
      <c r="I108" s="123"/>
      <c r="J108" s="124"/>
      <c r="K108" s="125"/>
      <c r="L108" s="125"/>
    </row>
    <row r="109" spans="2:12" ht="13.35" hidden="1" customHeight="1" x14ac:dyDescent="0.3">
      <c r="B109" s="29"/>
      <c r="C109" s="29"/>
      <c r="D109" s="123"/>
      <c r="E109" s="123"/>
      <c r="F109" s="123"/>
      <c r="G109" s="123"/>
      <c r="H109" s="123"/>
      <c r="I109" s="123"/>
      <c r="J109" s="124"/>
      <c r="K109" s="125"/>
      <c r="L109" s="125"/>
    </row>
    <row r="110" spans="2:12" ht="13.35" hidden="1" customHeight="1" x14ac:dyDescent="0.3">
      <c r="B110" s="29"/>
      <c r="C110" s="30"/>
      <c r="D110" s="123"/>
      <c r="E110" s="123"/>
      <c r="F110" s="123"/>
      <c r="G110" s="123"/>
      <c r="H110" s="123"/>
      <c r="I110" s="123"/>
      <c r="J110" s="124"/>
      <c r="K110" s="125"/>
      <c r="L110" s="125"/>
    </row>
    <row r="111" spans="2:12" ht="13.35" hidden="1" customHeight="1" x14ac:dyDescent="0.3">
      <c r="B111" s="29"/>
      <c r="C111" s="30"/>
      <c r="D111" s="123"/>
      <c r="E111" s="123"/>
      <c r="F111" s="123"/>
      <c r="G111" s="123"/>
      <c r="H111" s="123"/>
      <c r="I111" s="123"/>
      <c r="J111" s="124"/>
      <c r="K111" s="125"/>
      <c r="L111" s="125"/>
    </row>
    <row r="112" spans="2:12" ht="13.35" hidden="1" customHeight="1" x14ac:dyDescent="0.3">
      <c r="B112" s="29"/>
      <c r="C112" s="30"/>
      <c r="D112" s="123"/>
      <c r="E112" s="123"/>
      <c r="F112" s="123"/>
      <c r="G112" s="123"/>
      <c r="H112" s="123"/>
      <c r="I112" s="123"/>
      <c r="J112" s="124"/>
      <c r="K112" s="125"/>
      <c r="L112" s="125"/>
    </row>
    <row r="113" spans="2:12" ht="13.35" hidden="1" customHeight="1" x14ac:dyDescent="0.3">
      <c r="B113" s="29"/>
      <c r="C113" s="30"/>
      <c r="D113" s="123"/>
      <c r="E113" s="123"/>
      <c r="F113" s="123"/>
      <c r="G113" s="123"/>
      <c r="H113" s="123"/>
      <c r="I113" s="123"/>
      <c r="J113" s="124"/>
      <c r="K113" s="125"/>
      <c r="L113" s="125"/>
    </row>
    <row r="114" spans="2:12" ht="13.35" hidden="1" customHeight="1" x14ac:dyDescent="0.3">
      <c r="B114" s="29"/>
      <c r="C114" s="30"/>
      <c r="D114" s="123"/>
      <c r="E114" s="123"/>
      <c r="F114" s="123"/>
      <c r="G114" s="123"/>
      <c r="H114" s="123"/>
      <c r="I114" s="123"/>
      <c r="J114" s="124"/>
      <c r="K114" s="125"/>
      <c r="L114" s="125"/>
    </row>
    <row r="115" spans="2:12" ht="13.35" hidden="1" customHeight="1" x14ac:dyDescent="0.3">
      <c r="B115" s="29"/>
      <c r="C115" s="30"/>
      <c r="D115" s="123"/>
      <c r="E115" s="123"/>
      <c r="F115" s="123"/>
      <c r="G115" s="123"/>
      <c r="H115" s="123"/>
      <c r="I115" s="123"/>
      <c r="J115" s="124"/>
      <c r="K115" s="125"/>
      <c r="L115" s="125"/>
    </row>
    <row r="116" spans="2:12" ht="13.35" hidden="1" customHeight="1" x14ac:dyDescent="0.3">
      <c r="B116" s="162"/>
      <c r="C116" s="163"/>
      <c r="D116" s="164"/>
      <c r="E116" s="164"/>
      <c r="F116" s="164"/>
      <c r="G116" s="164"/>
      <c r="H116" s="164"/>
      <c r="I116" s="164"/>
      <c r="J116" s="165"/>
      <c r="K116" s="166"/>
      <c r="L116" s="125"/>
    </row>
    <row r="117" spans="2:12" ht="13.35" hidden="1" customHeight="1" x14ac:dyDescent="0.3">
      <c r="B117" s="477" t="s">
        <v>1</v>
      </c>
      <c r="C117" s="477" t="s">
        <v>2</v>
      </c>
      <c r="D117" s="479" t="s">
        <v>3</v>
      </c>
      <c r="E117" s="479"/>
      <c r="F117" s="479"/>
      <c r="G117" s="479"/>
      <c r="H117" s="479" t="s">
        <v>4</v>
      </c>
      <c r="I117" s="479" t="s">
        <v>125</v>
      </c>
      <c r="J117" s="477" t="s">
        <v>5</v>
      </c>
      <c r="K117" s="477" t="s">
        <v>60</v>
      </c>
      <c r="L117" s="81"/>
    </row>
    <row r="118" spans="2:12" ht="27" hidden="1" customHeight="1" x14ac:dyDescent="0.3">
      <c r="B118" s="478"/>
      <c r="C118" s="478"/>
      <c r="D118" s="167" t="s">
        <v>6</v>
      </c>
      <c r="E118" s="167" t="s">
        <v>7</v>
      </c>
      <c r="F118" s="167" t="s">
        <v>8</v>
      </c>
      <c r="G118" s="167" t="s">
        <v>9</v>
      </c>
      <c r="H118" s="479"/>
      <c r="I118" s="479"/>
      <c r="J118" s="477"/>
      <c r="K118" s="477"/>
      <c r="L118" s="81"/>
    </row>
    <row r="119" spans="2:12" ht="13.35" hidden="1" customHeight="1" x14ac:dyDescent="0.3">
      <c r="B119" s="168" t="s">
        <v>106</v>
      </c>
      <c r="C119" s="169" t="s">
        <v>126</v>
      </c>
      <c r="D119" s="170"/>
      <c r="E119" s="170"/>
      <c r="F119" s="170"/>
      <c r="G119" s="171"/>
      <c r="H119" s="170"/>
      <c r="I119" s="170"/>
      <c r="J119" s="165"/>
      <c r="K119" s="166"/>
      <c r="L119" s="125"/>
    </row>
    <row r="120" spans="2:12" ht="13.35" hidden="1" customHeight="1" x14ac:dyDescent="0.3">
      <c r="B120" s="172" t="s">
        <v>53</v>
      </c>
      <c r="C120" s="173" t="s">
        <v>99</v>
      </c>
      <c r="D120" s="174">
        <v>0</v>
      </c>
      <c r="E120" s="174">
        <v>0</v>
      </c>
      <c r="F120" s="174">
        <v>0</v>
      </c>
      <c r="G120" s="133">
        <f t="shared" ref="G120:G123" si="14">SUM(D120:F120)</f>
        <v>0</v>
      </c>
      <c r="H120" s="174">
        <v>0</v>
      </c>
      <c r="I120" s="174">
        <v>0</v>
      </c>
      <c r="J120" s="174">
        <v>0</v>
      </c>
      <c r="K120" s="175" t="s">
        <v>127</v>
      </c>
      <c r="L120" s="129"/>
    </row>
    <row r="121" spans="2:12" ht="13.35" hidden="1" customHeight="1" x14ac:dyDescent="0.3">
      <c r="B121" s="176" t="s">
        <v>55</v>
      </c>
      <c r="C121" s="177" t="s">
        <v>100</v>
      </c>
      <c r="D121" s="178">
        <v>36.5</v>
      </c>
      <c r="E121" s="178">
        <v>26.98</v>
      </c>
      <c r="F121" s="178">
        <v>0</v>
      </c>
      <c r="G121" s="133">
        <f t="shared" si="14"/>
        <v>63.480000000000004</v>
      </c>
      <c r="H121" s="178">
        <v>1.99</v>
      </c>
      <c r="I121" s="133">
        <f t="shared" ref="I121:I122" si="15">H121/E121*1000</f>
        <v>73.758339510748698</v>
      </c>
      <c r="J121" s="179">
        <v>63</v>
      </c>
      <c r="K121" s="180" t="s">
        <v>121</v>
      </c>
      <c r="L121" s="129"/>
    </row>
    <row r="122" spans="2:12" ht="13.35" hidden="1" customHeight="1" x14ac:dyDescent="0.3">
      <c r="B122" s="176" t="s">
        <v>57</v>
      </c>
      <c r="C122" s="177" t="s">
        <v>101</v>
      </c>
      <c r="D122" s="178">
        <v>0</v>
      </c>
      <c r="E122" s="178">
        <v>25.52</v>
      </c>
      <c r="F122" s="178">
        <v>99.94</v>
      </c>
      <c r="G122" s="133">
        <f t="shared" si="14"/>
        <v>125.46</v>
      </c>
      <c r="H122" s="178">
        <v>4.57</v>
      </c>
      <c r="I122" s="133">
        <f t="shared" si="15"/>
        <v>179.07523510971788</v>
      </c>
      <c r="J122" s="179">
        <v>351</v>
      </c>
      <c r="K122" s="180"/>
      <c r="L122" s="125"/>
    </row>
    <row r="123" spans="2:12" ht="13.35" hidden="1" customHeight="1" x14ac:dyDescent="0.3">
      <c r="B123" s="176" t="s">
        <v>102</v>
      </c>
      <c r="C123" s="177" t="s">
        <v>103</v>
      </c>
      <c r="D123" s="178">
        <v>0</v>
      </c>
      <c r="E123" s="178">
        <v>0</v>
      </c>
      <c r="F123" s="178">
        <v>0</v>
      </c>
      <c r="G123" s="133">
        <f t="shared" si="14"/>
        <v>0</v>
      </c>
      <c r="H123" s="178">
        <v>0</v>
      </c>
      <c r="I123" s="178">
        <v>0</v>
      </c>
      <c r="J123" s="179">
        <v>0</v>
      </c>
      <c r="K123" s="180"/>
      <c r="L123" s="125"/>
    </row>
    <row r="124" spans="2:12" ht="13.35" hidden="1" customHeight="1" x14ac:dyDescent="0.3">
      <c r="B124" s="176" t="s">
        <v>104</v>
      </c>
      <c r="C124" s="177" t="s">
        <v>105</v>
      </c>
      <c r="D124" s="178">
        <v>34</v>
      </c>
      <c r="E124" s="178">
        <v>39.75</v>
      </c>
      <c r="F124" s="178">
        <v>20.75</v>
      </c>
      <c r="G124" s="133">
        <f t="shared" ref="G124:G128" si="16">SUM(D124:F124)</f>
        <v>94.5</v>
      </c>
      <c r="H124" s="178">
        <v>27.51</v>
      </c>
      <c r="I124" s="133">
        <f t="shared" ref="I124" si="17">H124/E124*1000</f>
        <v>692.07547169811323</v>
      </c>
      <c r="J124" s="181">
        <v>457</v>
      </c>
      <c r="K124" s="180"/>
      <c r="L124" s="125"/>
    </row>
    <row r="125" spans="2:12" ht="13.35" hidden="1" customHeight="1" x14ac:dyDescent="0.3">
      <c r="B125" s="176" t="s">
        <v>106</v>
      </c>
      <c r="C125" s="177" t="s">
        <v>107</v>
      </c>
      <c r="D125" s="178">
        <v>2</v>
      </c>
      <c r="E125" s="178">
        <v>0</v>
      </c>
      <c r="F125" s="178">
        <v>0</v>
      </c>
      <c r="G125" s="133">
        <f t="shared" si="16"/>
        <v>2</v>
      </c>
      <c r="H125" s="178">
        <v>0</v>
      </c>
      <c r="I125" s="178">
        <v>0</v>
      </c>
      <c r="J125" s="181">
        <v>24</v>
      </c>
      <c r="K125" s="180"/>
      <c r="L125" s="125"/>
    </row>
    <row r="126" spans="2:12" ht="14.25" hidden="1" customHeight="1" x14ac:dyDescent="0.3">
      <c r="B126" s="176" t="s">
        <v>108</v>
      </c>
      <c r="C126" s="177" t="s">
        <v>109</v>
      </c>
      <c r="D126" s="178">
        <v>0</v>
      </c>
      <c r="E126" s="178">
        <v>3.63</v>
      </c>
      <c r="F126" s="178">
        <v>0</v>
      </c>
      <c r="G126" s="133">
        <f t="shared" si="16"/>
        <v>3.63</v>
      </c>
      <c r="H126" s="178">
        <v>7.0000000000000007E-2</v>
      </c>
      <c r="I126" s="133">
        <f t="shared" ref="I126" si="18">H126/E126*1000</f>
        <v>19.283746556473833</v>
      </c>
      <c r="J126" s="179">
        <v>67</v>
      </c>
      <c r="K126" s="180"/>
      <c r="L126" s="125"/>
    </row>
    <row r="127" spans="2:12" hidden="1" x14ac:dyDescent="0.3">
      <c r="B127" s="176" t="s">
        <v>110</v>
      </c>
      <c r="C127" s="177" t="s">
        <v>111</v>
      </c>
      <c r="D127" s="178">
        <v>0</v>
      </c>
      <c r="E127" s="178">
        <v>0</v>
      </c>
      <c r="F127" s="178">
        <v>0</v>
      </c>
      <c r="G127" s="133">
        <f t="shared" si="16"/>
        <v>0</v>
      </c>
      <c r="H127" s="178">
        <v>0</v>
      </c>
      <c r="I127" s="178">
        <v>0</v>
      </c>
      <c r="J127" s="179">
        <v>0</v>
      </c>
      <c r="K127" s="180"/>
      <c r="L127" s="125"/>
    </row>
    <row r="128" spans="2:12" ht="13.35" hidden="1" customHeight="1" x14ac:dyDescent="0.3">
      <c r="B128" s="176" t="s">
        <v>112</v>
      </c>
      <c r="C128" s="177" t="s">
        <v>113</v>
      </c>
      <c r="D128" s="178">
        <v>5</v>
      </c>
      <c r="E128" s="178">
        <v>0</v>
      </c>
      <c r="F128" s="178">
        <v>0</v>
      </c>
      <c r="G128" s="133">
        <f t="shared" si="16"/>
        <v>5</v>
      </c>
      <c r="H128" s="178">
        <v>0</v>
      </c>
      <c r="I128" s="178">
        <v>0</v>
      </c>
      <c r="J128" s="179">
        <v>25</v>
      </c>
      <c r="K128" s="180"/>
      <c r="L128" s="125"/>
    </row>
    <row r="129" spans="2:12" ht="13.35" hidden="1" customHeight="1" x14ac:dyDescent="0.3">
      <c r="B129" s="182" t="s">
        <v>21</v>
      </c>
      <c r="C129" s="183" t="s">
        <v>114</v>
      </c>
      <c r="D129" s="184">
        <v>0</v>
      </c>
      <c r="E129" s="184">
        <v>0</v>
      </c>
      <c r="F129" s="184">
        <v>0</v>
      </c>
      <c r="G129" s="184">
        <f>SUM(D129:F129)</f>
        <v>0</v>
      </c>
      <c r="H129" s="184">
        <v>0</v>
      </c>
      <c r="I129" s="184">
        <v>0</v>
      </c>
      <c r="J129" s="185">
        <v>0</v>
      </c>
      <c r="K129" s="186"/>
      <c r="L129" s="125"/>
    </row>
    <row r="130" spans="2:12" ht="13.35" hidden="1" customHeight="1" x14ac:dyDescent="0.3">
      <c r="B130" s="187"/>
      <c r="C130" s="188" t="s">
        <v>9</v>
      </c>
      <c r="D130" s="189">
        <f>SUM(D120:D129)</f>
        <v>77.5</v>
      </c>
      <c r="E130" s="189">
        <f>SUM(E120:E129)</f>
        <v>95.88</v>
      </c>
      <c r="F130" s="189">
        <f>SUM(F120:F129)</f>
        <v>120.69</v>
      </c>
      <c r="G130" s="189">
        <f>SUM(D130:F130)</f>
        <v>294.07</v>
      </c>
      <c r="H130" s="189">
        <f>SUM(H120:H129)</f>
        <v>34.14</v>
      </c>
      <c r="I130" s="189">
        <f>H130/E130*1000</f>
        <v>356.07008760951192</v>
      </c>
      <c r="J130" s="190">
        <f>SUM(J120:J129)</f>
        <v>987</v>
      </c>
      <c r="K130" s="186"/>
      <c r="L130" s="125"/>
    </row>
    <row r="131" spans="2:12" ht="13.35" hidden="1" customHeight="1" x14ac:dyDescent="0.3">
      <c r="B131" s="162"/>
      <c r="C131" s="191"/>
      <c r="D131" s="170"/>
      <c r="E131" s="170"/>
      <c r="F131" s="170"/>
      <c r="G131" s="170"/>
      <c r="H131" s="170"/>
      <c r="I131" s="170"/>
      <c r="J131" s="192"/>
      <c r="K131" s="166"/>
      <c r="L131" s="125"/>
    </row>
    <row r="132" spans="2:12" ht="13.35" hidden="1" customHeight="1" x14ac:dyDescent="0.3">
      <c r="B132" s="29"/>
      <c r="C132" s="11"/>
      <c r="D132" s="160"/>
      <c r="E132" s="160"/>
      <c r="F132" s="160"/>
      <c r="G132" s="160"/>
      <c r="H132" s="160"/>
      <c r="I132" s="160"/>
      <c r="J132" s="161"/>
      <c r="K132" s="125"/>
      <c r="L132" s="125"/>
    </row>
    <row r="133" spans="2:12" ht="13.35" hidden="1" customHeight="1" x14ac:dyDescent="0.3">
      <c r="B133" s="29"/>
      <c r="C133" s="11"/>
      <c r="D133" s="123"/>
      <c r="E133" s="123"/>
      <c r="F133" s="123"/>
      <c r="G133" s="123"/>
      <c r="H133" s="123"/>
      <c r="I133" s="123"/>
      <c r="J133" s="124"/>
      <c r="K133" s="125"/>
      <c r="L133" s="125"/>
    </row>
    <row r="134" spans="2:12" ht="13.35" hidden="1" customHeight="1" x14ac:dyDescent="0.3">
      <c r="B134" s="470" t="s">
        <v>1</v>
      </c>
      <c r="C134" s="470" t="s">
        <v>2</v>
      </c>
      <c r="D134" s="474" t="s">
        <v>3</v>
      </c>
      <c r="E134" s="474"/>
      <c r="F134" s="474"/>
      <c r="G134" s="474"/>
      <c r="H134" s="475" t="s">
        <v>4</v>
      </c>
      <c r="I134" s="475" t="s">
        <v>59</v>
      </c>
      <c r="J134" s="470" t="s">
        <v>5</v>
      </c>
      <c r="K134" s="470" t="s">
        <v>60</v>
      </c>
      <c r="L134" s="81"/>
    </row>
    <row r="135" spans="2:12" ht="27" hidden="1" customHeight="1" x14ac:dyDescent="0.3">
      <c r="B135" s="471"/>
      <c r="C135" s="471"/>
      <c r="D135" s="154" t="s">
        <v>6</v>
      </c>
      <c r="E135" s="154" t="s">
        <v>7</v>
      </c>
      <c r="F135" s="154" t="s">
        <v>8</v>
      </c>
      <c r="G135" s="154" t="s">
        <v>9</v>
      </c>
      <c r="H135" s="476"/>
      <c r="I135" s="476"/>
      <c r="J135" s="414"/>
      <c r="K135" s="414"/>
      <c r="L135" s="81"/>
    </row>
    <row r="136" spans="2:12" ht="13.35" hidden="1" customHeight="1" x14ac:dyDescent="0.3">
      <c r="B136" s="101" t="s">
        <v>108</v>
      </c>
      <c r="C136" s="102" t="s">
        <v>128</v>
      </c>
      <c r="D136" s="155"/>
      <c r="E136" s="155"/>
      <c r="F136" s="155"/>
      <c r="G136" s="155"/>
      <c r="H136" s="155"/>
      <c r="I136" s="155"/>
      <c r="J136" s="156"/>
      <c r="K136" s="157"/>
      <c r="L136" s="125"/>
    </row>
    <row r="137" spans="2:12" ht="13.35" hidden="1" customHeight="1" x14ac:dyDescent="0.3">
      <c r="B137" s="130" t="s">
        <v>53</v>
      </c>
      <c r="C137" s="131" t="s">
        <v>99</v>
      </c>
      <c r="D137" s="132">
        <v>0</v>
      </c>
      <c r="E137" s="132">
        <v>0</v>
      </c>
      <c r="F137" s="132">
        <v>0</v>
      </c>
      <c r="G137" s="133">
        <f t="shared" ref="G137:G145" si="19">SUM(D137:F137)</f>
        <v>0</v>
      </c>
      <c r="H137" s="132">
        <v>0</v>
      </c>
      <c r="I137" s="132">
        <v>0</v>
      </c>
      <c r="J137" s="132">
        <v>0</v>
      </c>
      <c r="K137" s="135" t="s">
        <v>116</v>
      </c>
      <c r="L137" s="129"/>
    </row>
    <row r="138" spans="2:12" ht="13.35" hidden="1" customHeight="1" x14ac:dyDescent="0.3">
      <c r="B138" s="136" t="s">
        <v>55</v>
      </c>
      <c r="C138" s="25" t="s">
        <v>100</v>
      </c>
      <c r="D138" s="133">
        <v>1071.5899999999999</v>
      </c>
      <c r="E138" s="133">
        <v>2909.92</v>
      </c>
      <c r="F138" s="133">
        <v>522.07000000000005</v>
      </c>
      <c r="G138" s="133">
        <f t="shared" si="19"/>
        <v>4503.58</v>
      </c>
      <c r="H138" s="133">
        <v>1745.14</v>
      </c>
      <c r="I138" s="133">
        <f t="shared" ref="I138:I145" si="20">H138/E138*1000</f>
        <v>599.72095452795963</v>
      </c>
      <c r="J138" s="139">
        <v>4600</v>
      </c>
      <c r="K138" s="138" t="s">
        <v>121</v>
      </c>
      <c r="L138" s="129"/>
    </row>
    <row r="139" spans="2:12" ht="13.35" hidden="1" customHeight="1" x14ac:dyDescent="0.3">
      <c r="B139" s="136" t="s">
        <v>57</v>
      </c>
      <c r="C139" s="25" t="s">
        <v>101</v>
      </c>
      <c r="D139" s="133">
        <v>91.17</v>
      </c>
      <c r="E139" s="133">
        <v>417.7</v>
      </c>
      <c r="F139" s="133">
        <v>29.45</v>
      </c>
      <c r="G139" s="133">
        <f t="shared" si="19"/>
        <v>538.32000000000005</v>
      </c>
      <c r="H139" s="133">
        <v>188.79</v>
      </c>
      <c r="I139" s="133">
        <f t="shared" si="20"/>
        <v>451.9751017476658</v>
      </c>
      <c r="J139" s="137">
        <v>1043</v>
      </c>
      <c r="K139" s="138"/>
      <c r="L139" s="125"/>
    </row>
    <row r="140" spans="2:12" ht="13.35" hidden="1" customHeight="1" x14ac:dyDescent="0.3">
      <c r="B140" s="136" t="s">
        <v>102</v>
      </c>
      <c r="C140" s="25" t="s">
        <v>103</v>
      </c>
      <c r="D140" s="133">
        <v>41.24</v>
      </c>
      <c r="E140" s="133">
        <v>347.64</v>
      </c>
      <c r="F140" s="133">
        <v>62.9</v>
      </c>
      <c r="G140" s="133">
        <f t="shared" si="19"/>
        <v>451.78</v>
      </c>
      <c r="H140" s="133">
        <v>41.62</v>
      </c>
      <c r="I140" s="133">
        <f>H140/E140*1000</f>
        <v>119.72155102980093</v>
      </c>
      <c r="J140" s="139">
        <v>266</v>
      </c>
      <c r="K140" s="138"/>
      <c r="L140" s="125"/>
    </row>
    <row r="141" spans="2:12" ht="13.35" hidden="1" customHeight="1" x14ac:dyDescent="0.3">
      <c r="B141" s="136" t="s">
        <v>104</v>
      </c>
      <c r="C141" s="25" t="s">
        <v>105</v>
      </c>
      <c r="D141" s="133">
        <v>687.61</v>
      </c>
      <c r="E141" s="133">
        <v>920</v>
      </c>
      <c r="F141" s="133">
        <v>332.13</v>
      </c>
      <c r="G141" s="133">
        <f t="shared" si="19"/>
        <v>1939.7400000000002</v>
      </c>
      <c r="H141" s="133">
        <v>558.6</v>
      </c>
      <c r="I141" s="133">
        <f t="shared" si="20"/>
        <v>607.17391304347825</v>
      </c>
      <c r="J141" s="139">
        <v>1751</v>
      </c>
      <c r="K141" s="138"/>
      <c r="L141" s="125"/>
    </row>
    <row r="142" spans="2:12" ht="13.35" hidden="1" customHeight="1" x14ac:dyDescent="0.3">
      <c r="B142" s="136" t="s">
        <v>106</v>
      </c>
      <c r="C142" s="25" t="s">
        <v>107</v>
      </c>
      <c r="D142" s="133">
        <v>0</v>
      </c>
      <c r="E142" s="133">
        <v>26</v>
      </c>
      <c r="F142" s="133">
        <v>73</v>
      </c>
      <c r="G142" s="133">
        <f t="shared" si="19"/>
        <v>99</v>
      </c>
      <c r="H142" s="133">
        <v>3.75</v>
      </c>
      <c r="I142" s="133">
        <f t="shared" si="20"/>
        <v>144.23076923076923</v>
      </c>
      <c r="J142" s="139">
        <v>245</v>
      </c>
      <c r="K142" s="138"/>
      <c r="L142" s="125"/>
    </row>
    <row r="143" spans="2:12" ht="13.35" hidden="1" customHeight="1" x14ac:dyDescent="0.3">
      <c r="B143" s="136" t="s">
        <v>108</v>
      </c>
      <c r="C143" s="25" t="s">
        <v>109</v>
      </c>
      <c r="D143" s="133">
        <v>68.63</v>
      </c>
      <c r="E143" s="133">
        <v>2</v>
      </c>
      <c r="F143" s="133">
        <v>13.13</v>
      </c>
      <c r="G143" s="133">
        <f t="shared" si="19"/>
        <v>83.759999999999991</v>
      </c>
      <c r="H143" s="133">
        <v>0.3</v>
      </c>
      <c r="I143" s="133">
        <f t="shared" si="20"/>
        <v>150</v>
      </c>
      <c r="J143" s="137">
        <v>49</v>
      </c>
      <c r="K143" s="138"/>
      <c r="L143" s="125"/>
    </row>
    <row r="144" spans="2:12" ht="13.35" hidden="1" customHeight="1" x14ac:dyDescent="0.3">
      <c r="B144" s="136" t="s">
        <v>110</v>
      </c>
      <c r="C144" s="25" t="s">
        <v>111</v>
      </c>
      <c r="D144" s="133">
        <v>45</v>
      </c>
      <c r="E144" s="133">
        <v>85.1</v>
      </c>
      <c r="F144" s="133">
        <v>32.35</v>
      </c>
      <c r="G144" s="133">
        <f t="shared" si="19"/>
        <v>162.44999999999999</v>
      </c>
      <c r="H144" s="133">
        <v>22.46</v>
      </c>
      <c r="I144" s="133">
        <f t="shared" si="20"/>
        <v>263.92479435957699</v>
      </c>
      <c r="J144" s="139">
        <v>300</v>
      </c>
      <c r="K144" s="138"/>
      <c r="L144" s="125"/>
    </row>
    <row r="145" spans="2:15" ht="13.35" hidden="1" customHeight="1" x14ac:dyDescent="0.3">
      <c r="B145" s="136" t="s">
        <v>112</v>
      </c>
      <c r="C145" s="25" t="s">
        <v>113</v>
      </c>
      <c r="D145" s="133">
        <v>0</v>
      </c>
      <c r="E145" s="133">
        <v>25</v>
      </c>
      <c r="F145" s="133">
        <v>125.15</v>
      </c>
      <c r="G145" s="133">
        <f t="shared" si="19"/>
        <v>150.15</v>
      </c>
      <c r="H145" s="133">
        <v>5.4</v>
      </c>
      <c r="I145" s="133">
        <f t="shared" si="20"/>
        <v>216.00000000000003</v>
      </c>
      <c r="J145" s="139">
        <v>246</v>
      </c>
      <c r="K145" s="138"/>
      <c r="L145" s="125"/>
    </row>
    <row r="146" spans="2:15" ht="13.35" hidden="1" customHeight="1" x14ac:dyDescent="0.3">
      <c r="B146" s="140" t="s">
        <v>21</v>
      </c>
      <c r="C146" s="141" t="s">
        <v>114</v>
      </c>
      <c r="D146" s="142">
        <v>0</v>
      </c>
      <c r="E146" s="142">
        <v>0</v>
      </c>
      <c r="F146" s="142">
        <v>0</v>
      </c>
      <c r="G146" s="142">
        <f>SUM(D146:F146)</f>
        <v>0</v>
      </c>
      <c r="H146" s="142">
        <v>0</v>
      </c>
      <c r="I146" s="142">
        <v>0</v>
      </c>
      <c r="J146" s="143">
        <v>0</v>
      </c>
      <c r="K146" s="144"/>
      <c r="L146" s="125"/>
    </row>
    <row r="147" spans="2:15" ht="13.35" hidden="1" customHeight="1" x14ac:dyDescent="0.3">
      <c r="B147" s="90"/>
      <c r="C147" s="91" t="s">
        <v>9</v>
      </c>
      <c r="D147" s="146">
        <f>SUM(D137:D146)</f>
        <v>2005.2400000000002</v>
      </c>
      <c r="E147" s="146">
        <f>SUM(E137:E146)</f>
        <v>4733.3600000000006</v>
      </c>
      <c r="F147" s="146">
        <f>SUM(F137:F146)</f>
        <v>1190.18</v>
      </c>
      <c r="G147" s="146">
        <f>SUM(D147:F147)</f>
        <v>7928.7800000000007</v>
      </c>
      <c r="H147" s="146">
        <f>SUM(H137:H146)</f>
        <v>2566.0600000000004</v>
      </c>
      <c r="I147" s="146">
        <f>H147/E147*1000</f>
        <v>542.12229790254707</v>
      </c>
      <c r="J147" s="147">
        <f>SUM(J137:J146)</f>
        <v>8500</v>
      </c>
      <c r="K147" s="148"/>
      <c r="L147" s="125"/>
    </row>
    <row r="148" spans="2:15" ht="13.35" hidden="1" customHeight="1" x14ac:dyDescent="0.3">
      <c r="B148" s="106"/>
      <c r="C148" s="193"/>
      <c r="D148" s="194"/>
      <c r="E148" s="194"/>
      <c r="F148" s="194"/>
      <c r="G148" s="194"/>
      <c r="H148" s="194"/>
      <c r="I148" s="194"/>
      <c r="J148" s="195"/>
      <c r="K148" s="196"/>
      <c r="L148" s="125"/>
    </row>
    <row r="149" spans="2:15" ht="13.35" hidden="1" customHeight="1" x14ac:dyDescent="0.3">
      <c r="B149" s="29"/>
      <c r="C149" s="30"/>
      <c r="D149" s="123"/>
      <c r="E149" s="123"/>
      <c r="F149" s="123"/>
      <c r="G149" s="123"/>
      <c r="H149" s="123"/>
      <c r="I149" s="123"/>
      <c r="J149" s="124"/>
      <c r="K149" s="125"/>
      <c r="L149" s="125"/>
    </row>
    <row r="150" spans="2:15" ht="13.35" hidden="1" customHeight="1" x14ac:dyDescent="0.3">
      <c r="B150" s="29"/>
      <c r="C150" s="30"/>
      <c r="D150" s="123"/>
      <c r="E150" s="123"/>
      <c r="F150" s="123"/>
      <c r="G150" s="123"/>
      <c r="H150" s="123"/>
      <c r="I150" s="123"/>
      <c r="J150" s="124"/>
      <c r="K150" s="125"/>
      <c r="L150" s="125"/>
    </row>
    <row r="151" spans="2:15" ht="15" hidden="1" customHeight="1" x14ac:dyDescent="0.3">
      <c r="B151" s="470" t="s">
        <v>1</v>
      </c>
      <c r="C151" s="470" t="s">
        <v>2</v>
      </c>
      <c r="D151" s="474" t="s">
        <v>3</v>
      </c>
      <c r="E151" s="474"/>
      <c r="F151" s="474"/>
      <c r="G151" s="474"/>
      <c r="H151" s="475" t="s">
        <v>4</v>
      </c>
      <c r="I151" s="475" t="s">
        <v>59</v>
      </c>
      <c r="J151" s="470" t="s">
        <v>5</v>
      </c>
      <c r="K151" s="470" t="s">
        <v>60</v>
      </c>
      <c r="L151" s="81"/>
    </row>
    <row r="152" spans="2:15" ht="29.25" hidden="1" customHeight="1" x14ac:dyDescent="0.3">
      <c r="B152" s="471"/>
      <c r="C152" s="471"/>
      <c r="D152" s="154" t="s">
        <v>6</v>
      </c>
      <c r="E152" s="154" t="s">
        <v>7</v>
      </c>
      <c r="F152" s="154" t="s">
        <v>8</v>
      </c>
      <c r="G152" s="154" t="s">
        <v>9</v>
      </c>
      <c r="H152" s="476"/>
      <c r="I152" s="476"/>
      <c r="J152" s="414"/>
      <c r="K152" s="414"/>
      <c r="L152" s="81"/>
    </row>
    <row r="153" spans="2:15" s="127" customFormat="1" ht="13.35" hidden="1" customHeight="1" x14ac:dyDescent="0.3">
      <c r="B153" s="227" t="s">
        <v>110</v>
      </c>
      <c r="C153" s="228" t="s">
        <v>129</v>
      </c>
      <c r="D153" s="229"/>
      <c r="E153" s="229"/>
      <c r="F153" s="229"/>
      <c r="G153" s="229"/>
      <c r="H153" s="229"/>
      <c r="I153" s="229"/>
      <c r="J153" s="230"/>
      <c r="K153" s="231"/>
      <c r="L153" s="232"/>
    </row>
    <row r="154" spans="2:15" ht="13.35" hidden="1" customHeight="1" x14ac:dyDescent="0.3">
      <c r="B154" s="130" t="s">
        <v>53</v>
      </c>
      <c r="C154" s="131" t="s">
        <v>99</v>
      </c>
      <c r="D154" s="132">
        <v>0.7</v>
      </c>
      <c r="E154" s="132">
        <v>2.36</v>
      </c>
      <c r="F154" s="132">
        <v>0</v>
      </c>
      <c r="G154" s="133">
        <f t="shared" ref="G154:G163" si="21">SUM(D154:F154)</f>
        <v>3.0599999999999996</v>
      </c>
      <c r="H154" s="133">
        <v>0.93</v>
      </c>
      <c r="I154" s="133">
        <f t="shared" ref="I154:I163" si="22">H154/E154*1000</f>
        <v>394.06779661016958</v>
      </c>
      <c r="J154" s="134">
        <v>12</v>
      </c>
      <c r="K154" s="135" t="s">
        <v>116</v>
      </c>
      <c r="L154" s="129"/>
      <c r="M154" s="1"/>
    </row>
    <row r="155" spans="2:15" ht="13.35" hidden="1" customHeight="1" x14ac:dyDescent="0.3">
      <c r="B155" s="136" t="s">
        <v>55</v>
      </c>
      <c r="C155" s="25" t="s">
        <v>100</v>
      </c>
      <c r="D155" s="133">
        <v>0</v>
      </c>
      <c r="E155" s="133">
        <v>27.45</v>
      </c>
      <c r="F155" s="133">
        <v>4.75</v>
      </c>
      <c r="G155" s="133">
        <f t="shared" si="21"/>
        <v>32.200000000000003</v>
      </c>
      <c r="H155" s="133">
        <v>5.24</v>
      </c>
      <c r="I155" s="133">
        <f t="shared" si="22"/>
        <v>190.89253187613843</v>
      </c>
      <c r="J155" s="159">
        <v>259</v>
      </c>
      <c r="K155" s="138" t="s">
        <v>121</v>
      </c>
      <c r="L155" s="129"/>
      <c r="O155" s="197"/>
    </row>
    <row r="156" spans="2:15" ht="13.35" hidden="1" customHeight="1" x14ac:dyDescent="0.3">
      <c r="B156" s="136" t="s">
        <v>57</v>
      </c>
      <c r="C156" s="25" t="s">
        <v>101</v>
      </c>
      <c r="D156" s="133">
        <v>5.14</v>
      </c>
      <c r="E156" s="133">
        <v>85.42</v>
      </c>
      <c r="F156" s="133">
        <v>25.78</v>
      </c>
      <c r="G156" s="133">
        <f t="shared" si="21"/>
        <v>116.34</v>
      </c>
      <c r="H156" s="133">
        <v>35.31</v>
      </c>
      <c r="I156" s="133">
        <f t="shared" si="22"/>
        <v>413.36923437134158</v>
      </c>
      <c r="J156" s="137">
        <v>594</v>
      </c>
      <c r="K156" s="138"/>
      <c r="L156" s="125"/>
    </row>
    <row r="157" spans="2:15" ht="13.35" hidden="1" customHeight="1" x14ac:dyDescent="0.3">
      <c r="B157" s="136" t="s">
        <v>102</v>
      </c>
      <c r="C157" s="25" t="s">
        <v>103</v>
      </c>
      <c r="D157" s="133">
        <v>6.33</v>
      </c>
      <c r="E157" s="133">
        <v>214.13</v>
      </c>
      <c r="F157" s="133">
        <v>75.05</v>
      </c>
      <c r="G157" s="133">
        <f t="shared" si="21"/>
        <v>295.51</v>
      </c>
      <c r="H157" s="133">
        <v>36.520000000000003</v>
      </c>
      <c r="I157" s="133">
        <f t="shared" si="22"/>
        <v>170.55060010274133</v>
      </c>
      <c r="J157" s="139">
        <v>862</v>
      </c>
      <c r="K157" s="138"/>
      <c r="L157" s="125"/>
    </row>
    <row r="158" spans="2:15" ht="13.35" hidden="1" customHeight="1" x14ac:dyDescent="0.3">
      <c r="B158" s="136" t="s">
        <v>104</v>
      </c>
      <c r="C158" s="25" t="s">
        <v>105</v>
      </c>
      <c r="D158" s="133">
        <v>41</v>
      </c>
      <c r="E158" s="133">
        <v>76.849999999999994</v>
      </c>
      <c r="F158" s="133">
        <v>27.75</v>
      </c>
      <c r="G158" s="133">
        <f t="shared" si="21"/>
        <v>145.6</v>
      </c>
      <c r="H158" s="133">
        <v>51.35</v>
      </c>
      <c r="I158" s="133">
        <f t="shared" si="22"/>
        <v>668.18477553676007</v>
      </c>
      <c r="J158" s="139">
        <v>512</v>
      </c>
      <c r="K158" s="138"/>
      <c r="L158" s="125"/>
    </row>
    <row r="159" spans="2:15" ht="13.35" hidden="1" customHeight="1" x14ac:dyDescent="0.3">
      <c r="B159" s="136" t="s">
        <v>106</v>
      </c>
      <c r="C159" s="25" t="s">
        <v>107</v>
      </c>
      <c r="D159" s="133">
        <v>3</v>
      </c>
      <c r="E159" s="133">
        <v>32</v>
      </c>
      <c r="F159" s="133">
        <v>0</v>
      </c>
      <c r="G159" s="133">
        <f t="shared" si="21"/>
        <v>35</v>
      </c>
      <c r="H159" s="133">
        <v>9.49</v>
      </c>
      <c r="I159" s="133">
        <f t="shared" si="22"/>
        <v>296.5625</v>
      </c>
      <c r="J159" s="139">
        <v>79</v>
      </c>
      <c r="K159" s="138"/>
      <c r="L159" s="125"/>
    </row>
    <row r="160" spans="2:15" ht="13.35" hidden="1" customHeight="1" x14ac:dyDescent="0.3">
      <c r="B160" s="136" t="s">
        <v>108</v>
      </c>
      <c r="C160" s="25" t="s">
        <v>109</v>
      </c>
      <c r="D160" s="133">
        <v>22.45</v>
      </c>
      <c r="E160" s="133">
        <v>53.85</v>
      </c>
      <c r="F160" s="133">
        <v>5</v>
      </c>
      <c r="G160" s="133">
        <f t="shared" si="21"/>
        <v>81.3</v>
      </c>
      <c r="H160" s="133">
        <v>27.67</v>
      </c>
      <c r="I160" s="133">
        <f t="shared" si="22"/>
        <v>513.83472609099351</v>
      </c>
      <c r="J160" s="139">
        <v>165</v>
      </c>
      <c r="K160" s="138"/>
      <c r="L160" s="125"/>
    </row>
    <row r="161" spans="2:12" ht="13.35" hidden="1" customHeight="1" x14ac:dyDescent="0.3">
      <c r="B161" s="136" t="s">
        <v>110</v>
      </c>
      <c r="C161" s="25" t="s">
        <v>111</v>
      </c>
      <c r="D161" s="133">
        <v>2.65</v>
      </c>
      <c r="E161" s="133">
        <v>20.63</v>
      </c>
      <c r="F161" s="133">
        <v>0.84</v>
      </c>
      <c r="G161" s="133">
        <f t="shared" si="21"/>
        <v>24.119999999999997</v>
      </c>
      <c r="H161" s="133">
        <v>5.9</v>
      </c>
      <c r="I161" s="133">
        <f t="shared" si="22"/>
        <v>285.99127484246247</v>
      </c>
      <c r="J161" s="139">
        <v>396</v>
      </c>
      <c r="K161" s="138"/>
      <c r="L161" s="125"/>
    </row>
    <row r="162" spans="2:12" ht="13.35" hidden="1" customHeight="1" x14ac:dyDescent="0.3">
      <c r="B162" s="136" t="s">
        <v>112</v>
      </c>
      <c r="C162" s="25" t="s">
        <v>113</v>
      </c>
      <c r="D162" s="133">
        <v>0</v>
      </c>
      <c r="E162" s="133">
        <v>7</v>
      </c>
      <c r="F162" s="133">
        <v>13</v>
      </c>
      <c r="G162" s="133">
        <f t="shared" si="21"/>
        <v>20</v>
      </c>
      <c r="H162" s="133">
        <v>4</v>
      </c>
      <c r="I162" s="133">
        <f t="shared" si="22"/>
        <v>571.42857142857144</v>
      </c>
      <c r="J162" s="139">
        <v>17</v>
      </c>
      <c r="K162" s="138"/>
      <c r="L162" s="125"/>
    </row>
    <row r="163" spans="2:12" ht="13.35" hidden="1" customHeight="1" x14ac:dyDescent="0.3">
      <c r="B163" s="140" t="s">
        <v>21</v>
      </c>
      <c r="C163" s="141" t="s">
        <v>114</v>
      </c>
      <c r="D163" s="142">
        <v>20.399999999999999</v>
      </c>
      <c r="E163" s="142">
        <v>9.85</v>
      </c>
      <c r="F163" s="142">
        <v>11.93</v>
      </c>
      <c r="G163" s="133">
        <f t="shared" si="21"/>
        <v>42.18</v>
      </c>
      <c r="H163" s="133">
        <v>12.81</v>
      </c>
      <c r="I163" s="133">
        <f t="shared" si="22"/>
        <v>1300.5076142131982</v>
      </c>
      <c r="J163" s="143">
        <v>58</v>
      </c>
      <c r="K163" s="144"/>
      <c r="L163" s="125"/>
    </row>
    <row r="164" spans="2:12" ht="13.35" hidden="1" customHeight="1" x14ac:dyDescent="0.3">
      <c r="B164" s="90"/>
      <c r="C164" s="91" t="s">
        <v>9</v>
      </c>
      <c r="D164" s="146">
        <f>SUM(D154:D163)</f>
        <v>101.67000000000002</v>
      </c>
      <c r="E164" s="146">
        <f>SUM(E154:E163)</f>
        <v>529.54000000000008</v>
      </c>
      <c r="F164" s="146">
        <f>SUM(F154:F163)</f>
        <v>164.1</v>
      </c>
      <c r="G164" s="146">
        <f>SUM(D164:F164)</f>
        <v>795.31000000000006</v>
      </c>
      <c r="H164" s="146">
        <f>SUM(H154:H163)</f>
        <v>189.22</v>
      </c>
      <c r="I164" s="146">
        <f>H164/E164*1000</f>
        <v>357.32900253049809</v>
      </c>
      <c r="J164" s="147">
        <f>SUM(J154:J163)</f>
        <v>2954</v>
      </c>
      <c r="K164" s="148"/>
      <c r="L164" s="125"/>
    </row>
    <row r="165" spans="2:12" ht="13.35" hidden="1" customHeight="1" x14ac:dyDescent="0.3">
      <c r="B165" s="106"/>
      <c r="C165" s="193"/>
      <c r="D165" s="194"/>
      <c r="E165" s="194"/>
      <c r="F165" s="194"/>
      <c r="G165" s="194"/>
      <c r="H165" s="194"/>
      <c r="I165" s="194"/>
      <c r="J165" s="195"/>
      <c r="K165" s="196"/>
      <c r="L165" s="125"/>
    </row>
    <row r="166" spans="2:12" ht="13.35" hidden="1" customHeight="1" x14ac:dyDescent="0.3">
      <c r="B166" s="29"/>
      <c r="C166" s="30"/>
      <c r="D166" s="123"/>
      <c r="E166" s="123"/>
      <c r="F166" s="123"/>
      <c r="G166" s="123"/>
      <c r="H166" s="123"/>
      <c r="I166" s="123"/>
      <c r="J166" s="124"/>
      <c r="K166" s="125"/>
      <c r="L166" s="125"/>
    </row>
    <row r="167" spans="2:12" ht="13.35" hidden="1" customHeight="1" x14ac:dyDescent="0.3">
      <c r="B167" s="29"/>
      <c r="C167" s="30"/>
      <c r="D167" s="123"/>
      <c r="E167" s="123"/>
      <c r="F167" s="123"/>
      <c r="G167" s="123"/>
      <c r="H167" s="123"/>
      <c r="I167" s="123"/>
      <c r="J167" s="124"/>
      <c r="K167" s="125"/>
      <c r="L167" s="125"/>
    </row>
    <row r="168" spans="2:12" ht="13.35" hidden="1" customHeight="1" x14ac:dyDescent="0.3">
      <c r="B168" s="29"/>
      <c r="C168" s="30"/>
      <c r="D168" s="123"/>
      <c r="E168" s="123"/>
      <c r="F168" s="123"/>
      <c r="G168" s="123"/>
      <c r="H168" s="123"/>
      <c r="I168" s="123"/>
      <c r="J168" s="124"/>
      <c r="K168" s="125"/>
      <c r="L168" s="125"/>
    </row>
    <row r="169" spans="2:12" ht="13.35" hidden="1" customHeight="1" x14ac:dyDescent="0.3">
      <c r="B169" s="29"/>
      <c r="C169" s="30"/>
      <c r="D169" s="123"/>
      <c r="E169" s="123"/>
      <c r="F169" s="123"/>
      <c r="G169" s="123"/>
      <c r="H169" s="123"/>
      <c r="I169" s="123"/>
      <c r="J169" s="124"/>
      <c r="K169" s="125"/>
      <c r="L169" s="125"/>
    </row>
    <row r="170" spans="2:12" ht="13.35" hidden="1" customHeight="1" x14ac:dyDescent="0.3">
      <c r="B170" s="29"/>
      <c r="C170" s="30"/>
      <c r="D170" s="123"/>
      <c r="E170" s="123"/>
      <c r="F170" s="123"/>
      <c r="G170" s="123"/>
      <c r="H170" s="123"/>
      <c r="I170" s="123"/>
      <c r="J170" s="124"/>
      <c r="K170" s="125"/>
      <c r="L170" s="125"/>
    </row>
    <row r="171" spans="2:12" ht="13.35" hidden="1" customHeight="1" x14ac:dyDescent="0.3">
      <c r="B171" s="29"/>
      <c r="C171" s="30"/>
      <c r="D171" s="123"/>
      <c r="E171" s="123"/>
      <c r="F171" s="123"/>
      <c r="G171" s="123"/>
      <c r="H171" s="123"/>
      <c r="I171" s="123"/>
      <c r="J171" s="124"/>
      <c r="K171" s="125"/>
      <c r="L171" s="125"/>
    </row>
    <row r="172" spans="2:12" ht="13.35" hidden="1" customHeight="1" x14ac:dyDescent="0.3">
      <c r="B172" s="29"/>
      <c r="C172" s="30"/>
      <c r="D172" s="123"/>
      <c r="E172" s="123"/>
      <c r="F172" s="123"/>
      <c r="G172" s="123"/>
      <c r="H172" s="123"/>
      <c r="I172" s="123"/>
      <c r="J172" s="124"/>
      <c r="K172" s="125"/>
      <c r="L172" s="125"/>
    </row>
    <row r="173" spans="2:12" ht="13.35" hidden="1" customHeight="1" x14ac:dyDescent="0.3">
      <c r="B173" s="29"/>
      <c r="C173" s="30"/>
      <c r="D173" s="123"/>
      <c r="E173" s="123"/>
      <c r="F173" s="123"/>
      <c r="G173" s="123"/>
      <c r="H173" s="123"/>
      <c r="I173" s="123"/>
      <c r="J173" s="124"/>
      <c r="K173" s="125"/>
      <c r="L173" s="125"/>
    </row>
    <row r="174" spans="2:12" ht="13.35" hidden="1" customHeight="1" x14ac:dyDescent="0.3">
      <c r="B174" s="29"/>
      <c r="C174" s="30"/>
      <c r="D174" s="123"/>
      <c r="E174" s="123"/>
      <c r="F174" s="123"/>
      <c r="G174" s="123"/>
      <c r="H174" s="123"/>
      <c r="I174" s="123"/>
      <c r="J174" s="124"/>
      <c r="K174" s="125"/>
      <c r="L174" s="125"/>
    </row>
    <row r="175" spans="2:12" ht="13.35" hidden="1" customHeight="1" x14ac:dyDescent="0.3">
      <c r="B175" s="470" t="s">
        <v>1</v>
      </c>
      <c r="C175" s="470" t="s">
        <v>2</v>
      </c>
      <c r="D175" s="474" t="s">
        <v>3</v>
      </c>
      <c r="E175" s="474"/>
      <c r="F175" s="474"/>
      <c r="G175" s="474"/>
      <c r="H175" s="475" t="s">
        <v>4</v>
      </c>
      <c r="I175" s="475" t="s">
        <v>59</v>
      </c>
      <c r="J175" s="470" t="s">
        <v>5</v>
      </c>
      <c r="K175" s="470" t="s">
        <v>60</v>
      </c>
      <c r="L175" s="81"/>
    </row>
    <row r="176" spans="2:12" ht="27" hidden="1" customHeight="1" x14ac:dyDescent="0.3">
      <c r="B176" s="471"/>
      <c r="C176" s="471"/>
      <c r="D176" s="154" t="s">
        <v>6</v>
      </c>
      <c r="E176" s="154" t="s">
        <v>7</v>
      </c>
      <c r="F176" s="154" t="s">
        <v>8</v>
      </c>
      <c r="G176" s="154" t="s">
        <v>9</v>
      </c>
      <c r="H176" s="476"/>
      <c r="I176" s="476"/>
      <c r="J176" s="414"/>
      <c r="K176" s="414"/>
      <c r="L176" s="81"/>
    </row>
    <row r="177" spans="2:12" ht="20.25" hidden="1" customHeight="1" x14ac:dyDescent="0.3">
      <c r="B177" s="101" t="s">
        <v>112</v>
      </c>
      <c r="C177" s="102" t="s">
        <v>130</v>
      </c>
      <c r="D177" s="155"/>
      <c r="E177" s="155"/>
      <c r="F177" s="155"/>
      <c r="G177" s="155"/>
      <c r="H177" s="155"/>
      <c r="I177" s="155"/>
      <c r="J177" s="156"/>
      <c r="K177" s="157"/>
      <c r="L177" s="125"/>
    </row>
    <row r="178" spans="2:12" ht="13.35" hidden="1" customHeight="1" x14ac:dyDescent="0.3">
      <c r="B178" s="130" t="s">
        <v>53</v>
      </c>
      <c r="C178" s="131" t="s">
        <v>99</v>
      </c>
      <c r="D178" s="132">
        <v>1.35</v>
      </c>
      <c r="E178" s="132">
        <v>1.39</v>
      </c>
      <c r="F178" s="132">
        <v>0</v>
      </c>
      <c r="G178" s="133">
        <f t="shared" ref="G178:G187" si="23">SUM(D178:F178)</f>
        <v>2.74</v>
      </c>
      <c r="H178" s="133">
        <v>4.38</v>
      </c>
      <c r="I178" s="133">
        <f t="shared" ref="I178:I187" si="24">H178/E178*1000</f>
        <v>3151.0791366906474</v>
      </c>
      <c r="J178" s="134">
        <v>63</v>
      </c>
      <c r="K178" s="135" t="s">
        <v>41</v>
      </c>
      <c r="L178" s="129"/>
    </row>
    <row r="179" spans="2:12" ht="13.35" hidden="1" customHeight="1" x14ac:dyDescent="0.3">
      <c r="B179" s="136" t="s">
        <v>55</v>
      </c>
      <c r="C179" s="25" t="s">
        <v>100</v>
      </c>
      <c r="D179" s="133">
        <v>0</v>
      </c>
      <c r="E179" s="133">
        <v>9.6199999999999992</v>
      </c>
      <c r="F179" s="133">
        <v>0</v>
      </c>
      <c r="G179" s="133">
        <f t="shared" si="23"/>
        <v>9.6199999999999992</v>
      </c>
      <c r="H179" s="133">
        <v>4.8499999999999996</v>
      </c>
      <c r="I179" s="133">
        <f t="shared" si="24"/>
        <v>504.15800415800413</v>
      </c>
      <c r="J179" s="137">
        <v>117</v>
      </c>
      <c r="K179" s="138" t="s">
        <v>131</v>
      </c>
      <c r="L179" s="129"/>
    </row>
    <row r="180" spans="2:12" ht="13.35" hidden="1" customHeight="1" x14ac:dyDescent="0.3">
      <c r="B180" s="136" t="s">
        <v>57</v>
      </c>
      <c r="C180" s="25" t="s">
        <v>101</v>
      </c>
      <c r="D180" s="133">
        <v>0</v>
      </c>
      <c r="E180" s="133">
        <v>6.11</v>
      </c>
      <c r="F180" s="133">
        <v>21.62</v>
      </c>
      <c r="G180" s="133">
        <f t="shared" si="23"/>
        <v>27.73</v>
      </c>
      <c r="H180" s="133">
        <v>15.04</v>
      </c>
      <c r="I180" s="133">
        <f t="shared" si="24"/>
        <v>2461.5384615384614</v>
      </c>
      <c r="J180" s="137">
        <v>317</v>
      </c>
      <c r="K180" s="138"/>
      <c r="L180" s="125"/>
    </row>
    <row r="181" spans="2:12" ht="13.35" hidden="1" customHeight="1" x14ac:dyDescent="0.3">
      <c r="B181" s="136" t="s">
        <v>102</v>
      </c>
      <c r="C181" s="25" t="s">
        <v>103</v>
      </c>
      <c r="D181" s="133">
        <v>9.32</v>
      </c>
      <c r="E181" s="133">
        <v>22.31</v>
      </c>
      <c r="F181" s="133">
        <v>36.08</v>
      </c>
      <c r="G181" s="133">
        <f t="shared" si="23"/>
        <v>67.709999999999994</v>
      </c>
      <c r="H181" s="133">
        <v>17.559999999999999</v>
      </c>
      <c r="I181" s="133">
        <f t="shared" si="24"/>
        <v>787.09099058718061</v>
      </c>
      <c r="J181" s="139">
        <v>182</v>
      </c>
      <c r="K181" s="138"/>
      <c r="L181" s="125"/>
    </row>
    <row r="182" spans="2:12" ht="13.35" hidden="1" customHeight="1" x14ac:dyDescent="0.3">
      <c r="B182" s="136" t="s">
        <v>104</v>
      </c>
      <c r="C182" s="25" t="s">
        <v>105</v>
      </c>
      <c r="D182" s="133">
        <v>50.25</v>
      </c>
      <c r="E182" s="133">
        <v>67</v>
      </c>
      <c r="F182" s="133">
        <v>32.549999999999997</v>
      </c>
      <c r="G182" s="133">
        <f t="shared" si="23"/>
        <v>149.80000000000001</v>
      </c>
      <c r="H182" s="133">
        <v>2.87</v>
      </c>
      <c r="I182" s="133">
        <f t="shared" si="24"/>
        <v>42.835820895522389</v>
      </c>
      <c r="J182" s="139">
        <v>690</v>
      </c>
      <c r="K182" s="138"/>
      <c r="L182" s="125"/>
    </row>
    <row r="183" spans="2:12" ht="13.35" hidden="1" customHeight="1" x14ac:dyDescent="0.3">
      <c r="B183" s="136" t="s">
        <v>106</v>
      </c>
      <c r="C183" s="25" t="s">
        <v>107</v>
      </c>
      <c r="D183" s="133">
        <v>7</v>
      </c>
      <c r="E183" s="133">
        <v>109</v>
      </c>
      <c r="F183" s="133">
        <v>12</v>
      </c>
      <c r="G183" s="133">
        <f t="shared" si="23"/>
        <v>128</v>
      </c>
      <c r="H183" s="133">
        <v>89.21</v>
      </c>
      <c r="I183" s="133">
        <f t="shared" si="24"/>
        <v>818.44036697247702</v>
      </c>
      <c r="J183" s="139">
        <v>654</v>
      </c>
      <c r="K183" s="138"/>
      <c r="L183" s="125"/>
    </row>
    <row r="184" spans="2:12" ht="13.35" hidden="1" customHeight="1" x14ac:dyDescent="0.3">
      <c r="B184" s="136" t="s">
        <v>108</v>
      </c>
      <c r="C184" s="25" t="s">
        <v>109</v>
      </c>
      <c r="D184" s="133">
        <v>82.65</v>
      </c>
      <c r="E184" s="133">
        <v>519.39</v>
      </c>
      <c r="F184" s="133">
        <v>24.4</v>
      </c>
      <c r="G184" s="133">
        <f t="shared" si="23"/>
        <v>626.43999999999994</v>
      </c>
      <c r="H184" s="133">
        <v>417.16</v>
      </c>
      <c r="I184" s="133">
        <f t="shared" si="24"/>
        <v>803.17295288704065</v>
      </c>
      <c r="J184" s="139">
        <v>1447</v>
      </c>
      <c r="K184" s="138"/>
      <c r="L184" s="125"/>
    </row>
    <row r="185" spans="2:12" ht="13.35" hidden="1" customHeight="1" x14ac:dyDescent="0.3">
      <c r="B185" s="136" t="s">
        <v>110</v>
      </c>
      <c r="C185" s="25" t="s">
        <v>111</v>
      </c>
      <c r="D185" s="133">
        <v>5.55</v>
      </c>
      <c r="E185" s="133">
        <v>200.97</v>
      </c>
      <c r="F185" s="133">
        <v>50.47</v>
      </c>
      <c r="G185" s="133">
        <f t="shared" si="23"/>
        <v>256.99</v>
      </c>
      <c r="H185" s="133">
        <v>63.15</v>
      </c>
      <c r="I185" s="133">
        <f t="shared" si="24"/>
        <v>314.22600388117627</v>
      </c>
      <c r="J185" s="139">
        <v>700</v>
      </c>
      <c r="K185" s="138"/>
      <c r="L185" s="125"/>
    </row>
    <row r="186" spans="2:12" ht="13.35" hidden="1" customHeight="1" x14ac:dyDescent="0.3">
      <c r="B186" s="136" t="s">
        <v>112</v>
      </c>
      <c r="C186" s="25" t="s">
        <v>113</v>
      </c>
      <c r="D186" s="133">
        <v>0</v>
      </c>
      <c r="E186" s="133">
        <v>296.14999999999998</v>
      </c>
      <c r="F186" s="133">
        <v>462</v>
      </c>
      <c r="G186" s="133">
        <f t="shared" si="23"/>
        <v>758.15</v>
      </c>
      <c r="H186" s="133">
        <v>272.89</v>
      </c>
      <c r="I186" s="133">
        <f t="shared" si="24"/>
        <v>921.45872024312007</v>
      </c>
      <c r="J186" s="139">
        <v>1549</v>
      </c>
      <c r="K186" s="138"/>
      <c r="L186" s="125"/>
    </row>
    <row r="187" spans="2:12" ht="13.35" hidden="1" customHeight="1" x14ac:dyDescent="0.3">
      <c r="B187" s="140" t="s">
        <v>21</v>
      </c>
      <c r="C187" s="141" t="s">
        <v>114</v>
      </c>
      <c r="D187" s="142">
        <v>15.21</v>
      </c>
      <c r="E187" s="142">
        <v>44.93</v>
      </c>
      <c r="F187" s="142">
        <v>0</v>
      </c>
      <c r="G187" s="133">
        <f t="shared" si="23"/>
        <v>60.14</v>
      </c>
      <c r="H187" s="133">
        <v>58.71</v>
      </c>
      <c r="I187" s="133">
        <f t="shared" si="24"/>
        <v>1306.6993100378365</v>
      </c>
      <c r="J187" s="143">
        <v>198</v>
      </c>
      <c r="K187" s="144"/>
      <c r="L187" s="125"/>
    </row>
    <row r="188" spans="2:12" ht="13.35" hidden="1" customHeight="1" x14ac:dyDescent="0.3">
      <c r="B188" s="90"/>
      <c r="C188" s="91" t="s">
        <v>9</v>
      </c>
      <c r="D188" s="146">
        <f>SUM(D178:D187)</f>
        <v>171.33</v>
      </c>
      <c r="E188" s="146">
        <f>SUM(E178:E187)</f>
        <v>1276.8700000000001</v>
      </c>
      <c r="F188" s="146">
        <f>SUM(F178:F187)</f>
        <v>639.12</v>
      </c>
      <c r="G188" s="146">
        <f>SUM(G178:G187)</f>
        <v>2087.3199999999997</v>
      </c>
      <c r="H188" s="146">
        <f>SUM(H178:H187)</f>
        <v>945.82</v>
      </c>
      <c r="I188" s="146">
        <f>H188/E188*1000</f>
        <v>740.73319915104912</v>
      </c>
      <c r="J188" s="147">
        <f>SUM(J178:J187)</f>
        <v>5917</v>
      </c>
      <c r="K188" s="148"/>
      <c r="L188" s="125"/>
    </row>
    <row r="189" spans="2:12" ht="13.35" hidden="1" customHeight="1" x14ac:dyDescent="0.3">
      <c r="B189" s="106"/>
      <c r="C189" s="106"/>
      <c r="D189" s="194"/>
      <c r="E189" s="194"/>
      <c r="F189" s="194"/>
      <c r="G189" s="194"/>
      <c r="H189" s="194"/>
      <c r="I189" s="194"/>
      <c r="J189" s="195"/>
      <c r="K189" s="196"/>
      <c r="L189" s="125"/>
    </row>
    <row r="190" spans="2:12" ht="13.35" hidden="1" customHeight="1" x14ac:dyDescent="0.3">
      <c r="B190" s="29"/>
      <c r="C190" s="29"/>
      <c r="D190" s="123"/>
      <c r="E190" s="123"/>
      <c r="F190" s="123"/>
      <c r="G190" s="123"/>
      <c r="H190" s="123"/>
      <c r="I190" s="123"/>
      <c r="J190" s="124"/>
      <c r="K190" s="125"/>
      <c r="L190" s="125"/>
    </row>
    <row r="191" spans="2:12" ht="13.35" hidden="1" customHeight="1" x14ac:dyDescent="0.3">
      <c r="B191" s="29"/>
      <c r="C191" s="29"/>
      <c r="D191" s="123"/>
      <c r="E191" s="123"/>
      <c r="F191" s="123"/>
      <c r="G191" s="123"/>
      <c r="H191" s="123"/>
      <c r="I191" s="123"/>
      <c r="J191" s="124"/>
      <c r="K191" s="125"/>
      <c r="L191" s="125"/>
    </row>
    <row r="192" spans="2:12" ht="13.35" hidden="1" customHeight="1" x14ac:dyDescent="0.3">
      <c r="B192" s="470" t="s">
        <v>1</v>
      </c>
      <c r="C192" s="470" t="s">
        <v>2</v>
      </c>
      <c r="D192" s="474" t="s">
        <v>3</v>
      </c>
      <c r="E192" s="474"/>
      <c r="F192" s="474"/>
      <c r="G192" s="474"/>
      <c r="H192" s="475" t="s">
        <v>4</v>
      </c>
      <c r="I192" s="475" t="s">
        <v>59</v>
      </c>
      <c r="J192" s="470" t="s">
        <v>5</v>
      </c>
      <c r="K192" s="470" t="s">
        <v>60</v>
      </c>
      <c r="L192" s="81"/>
    </row>
    <row r="193" spans="2:12" ht="26.25" hidden="1" customHeight="1" x14ac:dyDescent="0.3">
      <c r="B193" s="471"/>
      <c r="C193" s="471"/>
      <c r="D193" s="154" t="s">
        <v>6</v>
      </c>
      <c r="E193" s="154" t="s">
        <v>7</v>
      </c>
      <c r="F193" s="154" t="s">
        <v>8</v>
      </c>
      <c r="G193" s="154" t="s">
        <v>9</v>
      </c>
      <c r="H193" s="476"/>
      <c r="I193" s="476"/>
      <c r="J193" s="414"/>
      <c r="K193" s="414"/>
      <c r="L193" s="81"/>
    </row>
    <row r="194" spans="2:12" ht="13.35" hidden="1" customHeight="1" x14ac:dyDescent="0.3">
      <c r="B194" s="101" t="s">
        <v>132</v>
      </c>
      <c r="C194" s="102" t="s">
        <v>133</v>
      </c>
      <c r="D194" s="155"/>
      <c r="E194" s="155"/>
      <c r="F194" s="155"/>
      <c r="G194" s="155"/>
      <c r="H194" s="155"/>
      <c r="I194" s="155"/>
      <c r="J194" s="156"/>
      <c r="K194" s="157"/>
      <c r="L194" s="125"/>
    </row>
    <row r="195" spans="2:12" ht="13.35" hidden="1" customHeight="1" x14ac:dyDescent="0.3">
      <c r="B195" s="130" t="s">
        <v>53</v>
      </c>
      <c r="C195" s="131" t="s">
        <v>99</v>
      </c>
      <c r="D195" s="132">
        <v>0</v>
      </c>
      <c r="E195" s="132">
        <v>0</v>
      </c>
      <c r="F195" s="132">
        <v>0</v>
      </c>
      <c r="G195" s="133">
        <f t="shared" ref="G195" si="25">SUM(D195:F195)</f>
        <v>0</v>
      </c>
      <c r="H195" s="132">
        <v>0</v>
      </c>
      <c r="I195" s="132">
        <v>0</v>
      </c>
      <c r="J195" s="132">
        <v>0</v>
      </c>
      <c r="K195" s="135" t="s">
        <v>116</v>
      </c>
      <c r="L195" s="129"/>
    </row>
    <row r="196" spans="2:12" ht="13.35" hidden="1" customHeight="1" x14ac:dyDescent="0.3">
      <c r="B196" s="136" t="s">
        <v>55</v>
      </c>
      <c r="C196" s="25" t="s">
        <v>100</v>
      </c>
      <c r="D196" s="133">
        <v>0</v>
      </c>
      <c r="E196" s="133">
        <v>0</v>
      </c>
      <c r="F196" s="133">
        <v>0</v>
      </c>
      <c r="G196" s="133">
        <f>SUM(D196:F196)</f>
        <v>0</v>
      </c>
      <c r="H196" s="133">
        <v>0</v>
      </c>
      <c r="I196" s="133">
        <v>0</v>
      </c>
      <c r="J196" s="139">
        <v>0</v>
      </c>
      <c r="K196" s="138" t="s">
        <v>121</v>
      </c>
      <c r="L196" s="129"/>
    </row>
    <row r="197" spans="2:12" ht="13.35" hidden="1" customHeight="1" x14ac:dyDescent="0.3">
      <c r="B197" s="136" t="s">
        <v>57</v>
      </c>
      <c r="C197" s="25" t="s">
        <v>101</v>
      </c>
      <c r="D197" s="133">
        <v>0</v>
      </c>
      <c r="E197" s="133">
        <v>0</v>
      </c>
      <c r="F197" s="133">
        <v>0</v>
      </c>
      <c r="G197" s="133">
        <f t="shared" ref="G197:G202" si="26">SUM(D197:F197)</f>
        <v>0</v>
      </c>
      <c r="H197" s="133">
        <v>0</v>
      </c>
      <c r="I197" s="133">
        <v>0</v>
      </c>
      <c r="J197" s="133">
        <v>0</v>
      </c>
      <c r="K197" s="138"/>
      <c r="L197" s="125"/>
    </row>
    <row r="198" spans="2:12" ht="13.35" hidden="1" customHeight="1" x14ac:dyDescent="0.3">
      <c r="B198" s="136" t="s">
        <v>102</v>
      </c>
      <c r="C198" s="25" t="s">
        <v>103</v>
      </c>
      <c r="D198" s="133">
        <v>0.7</v>
      </c>
      <c r="E198" s="133">
        <v>2.37</v>
      </c>
      <c r="F198" s="133">
        <v>1.47</v>
      </c>
      <c r="G198" s="133">
        <f t="shared" si="26"/>
        <v>4.54</v>
      </c>
      <c r="H198" s="133">
        <v>0.6</v>
      </c>
      <c r="I198" s="133">
        <f t="shared" ref="I198:I200" si="27">H198/E198*1000</f>
        <v>253.16455696202527</v>
      </c>
      <c r="J198" s="139">
        <v>15</v>
      </c>
      <c r="K198" s="138"/>
      <c r="L198" s="125"/>
    </row>
    <row r="199" spans="2:12" ht="13.35" hidden="1" customHeight="1" x14ac:dyDescent="0.3">
      <c r="B199" s="136" t="s">
        <v>104</v>
      </c>
      <c r="C199" s="25" t="s">
        <v>105</v>
      </c>
      <c r="D199" s="133">
        <v>3</v>
      </c>
      <c r="E199" s="133">
        <v>4</v>
      </c>
      <c r="F199" s="133">
        <v>0.5</v>
      </c>
      <c r="G199" s="133">
        <f t="shared" si="26"/>
        <v>7.5</v>
      </c>
      <c r="H199" s="133">
        <v>0.28999999999999998</v>
      </c>
      <c r="I199" s="133">
        <f t="shared" si="27"/>
        <v>72.5</v>
      </c>
      <c r="J199" s="139">
        <v>11</v>
      </c>
      <c r="K199" s="138"/>
      <c r="L199" s="125"/>
    </row>
    <row r="200" spans="2:12" ht="13.35" hidden="1" customHeight="1" x14ac:dyDescent="0.3">
      <c r="B200" s="136" t="s">
        <v>106</v>
      </c>
      <c r="C200" s="25" t="s">
        <v>107</v>
      </c>
      <c r="D200" s="133">
        <v>12</v>
      </c>
      <c r="E200" s="133">
        <v>15</v>
      </c>
      <c r="F200" s="133">
        <v>7</v>
      </c>
      <c r="G200" s="133">
        <f t="shared" si="26"/>
        <v>34</v>
      </c>
      <c r="H200" s="133">
        <v>2.75</v>
      </c>
      <c r="I200" s="133">
        <f t="shared" si="27"/>
        <v>183.33333333333331</v>
      </c>
      <c r="J200" s="137">
        <v>94</v>
      </c>
      <c r="K200" s="138"/>
      <c r="L200" s="125"/>
    </row>
    <row r="201" spans="2:12" ht="13.35" hidden="1" customHeight="1" x14ac:dyDescent="0.3">
      <c r="B201" s="136" t="s">
        <v>108</v>
      </c>
      <c r="C201" s="25" t="s">
        <v>109</v>
      </c>
      <c r="D201" s="133">
        <v>0</v>
      </c>
      <c r="E201" s="133">
        <v>0</v>
      </c>
      <c r="F201" s="133">
        <v>0</v>
      </c>
      <c r="G201" s="133">
        <f t="shared" si="26"/>
        <v>0</v>
      </c>
      <c r="H201" s="133">
        <v>0</v>
      </c>
      <c r="I201" s="133">
        <v>0</v>
      </c>
      <c r="J201" s="137">
        <v>0</v>
      </c>
      <c r="K201" s="138"/>
      <c r="L201" s="125"/>
    </row>
    <row r="202" spans="2:12" ht="13.35" hidden="1" customHeight="1" x14ac:dyDescent="0.3">
      <c r="B202" s="136" t="s">
        <v>110</v>
      </c>
      <c r="C202" s="25" t="s">
        <v>111</v>
      </c>
      <c r="D202" s="133">
        <v>0</v>
      </c>
      <c r="E202" s="133">
        <v>0</v>
      </c>
      <c r="F202" s="133">
        <v>0</v>
      </c>
      <c r="G202" s="133">
        <f t="shared" si="26"/>
        <v>0</v>
      </c>
      <c r="H202" s="133">
        <v>0</v>
      </c>
      <c r="I202" s="133">
        <v>0</v>
      </c>
      <c r="J202" s="133">
        <v>0</v>
      </c>
      <c r="K202" s="138"/>
      <c r="L202" s="125"/>
    </row>
    <row r="203" spans="2:12" ht="13.35" hidden="1" customHeight="1" x14ac:dyDescent="0.3">
      <c r="B203" s="136" t="s">
        <v>112</v>
      </c>
      <c r="C203" s="25" t="s">
        <v>113</v>
      </c>
      <c r="D203" s="133">
        <v>0</v>
      </c>
      <c r="E203" s="133">
        <v>0</v>
      </c>
      <c r="F203" s="133">
        <v>0</v>
      </c>
      <c r="G203" s="133">
        <f t="shared" ref="G203" si="28">SUM(D203:F203)</f>
        <v>0</v>
      </c>
      <c r="H203" s="133">
        <v>0</v>
      </c>
      <c r="I203" s="133">
        <v>0</v>
      </c>
      <c r="J203" s="133">
        <v>0</v>
      </c>
      <c r="K203" s="138"/>
      <c r="L203" s="125"/>
    </row>
    <row r="204" spans="2:12" ht="13.35" hidden="1" customHeight="1" x14ac:dyDescent="0.3">
      <c r="B204" s="140" t="s">
        <v>21</v>
      </c>
      <c r="C204" s="141" t="s">
        <v>114</v>
      </c>
      <c r="D204" s="142">
        <v>0</v>
      </c>
      <c r="E204" s="142">
        <v>0</v>
      </c>
      <c r="F204" s="142">
        <v>0</v>
      </c>
      <c r="G204" s="133">
        <f t="shared" ref="G204" si="29">SUM(D204:F204)</f>
        <v>0</v>
      </c>
      <c r="H204" s="142">
        <v>0</v>
      </c>
      <c r="I204" s="142">
        <v>0</v>
      </c>
      <c r="J204" s="142">
        <v>0</v>
      </c>
      <c r="K204" s="144"/>
      <c r="L204" s="125"/>
    </row>
    <row r="205" spans="2:12" ht="13.35" hidden="1" customHeight="1" x14ac:dyDescent="0.3">
      <c r="B205" s="90"/>
      <c r="C205" s="91" t="s">
        <v>9</v>
      </c>
      <c r="D205" s="146">
        <f>SUM(D195:D204)</f>
        <v>15.7</v>
      </c>
      <c r="E205" s="146">
        <f>SUM(E195:E204)</f>
        <v>21.37</v>
      </c>
      <c r="F205" s="146">
        <f>SUM(F195:F204)</f>
        <v>8.9700000000000006</v>
      </c>
      <c r="G205" s="146">
        <f>SUM(D205:F205)</f>
        <v>46.04</v>
      </c>
      <c r="H205" s="146">
        <f>SUM(H195:H204)</f>
        <v>3.6399999999999997</v>
      </c>
      <c r="I205" s="146">
        <f>H205/E205*1000</f>
        <v>170.33224145999063</v>
      </c>
      <c r="J205" s="147">
        <f>SUM(J195:J204)</f>
        <v>120</v>
      </c>
      <c r="K205" s="148"/>
      <c r="L205" s="125"/>
    </row>
    <row r="206" spans="2:12" s="88" customFormat="1" ht="13.35" hidden="1" customHeight="1" x14ac:dyDescent="0.3">
      <c r="B206" s="198"/>
      <c r="C206" s="199" t="s">
        <v>61</v>
      </c>
      <c r="D206" s="200">
        <v>4.5</v>
      </c>
      <c r="E206" s="200">
        <v>9.58</v>
      </c>
      <c r="F206" s="200">
        <v>5.36</v>
      </c>
      <c r="G206" s="200">
        <f>SUM(D206:F206)</f>
        <v>19.440000000000001</v>
      </c>
      <c r="H206" s="200">
        <v>2.14</v>
      </c>
      <c r="I206" s="200">
        <f>H206/E206*1000</f>
        <v>223.3820459290188</v>
      </c>
      <c r="J206" s="201">
        <v>37</v>
      </c>
      <c r="K206" s="202"/>
      <c r="L206" s="203"/>
    </row>
    <row r="207" spans="2:12" s="210" customFormat="1" ht="13.35" hidden="1" customHeight="1" x14ac:dyDescent="0.3">
      <c r="B207" s="204"/>
      <c r="C207" s="205" t="s">
        <v>62</v>
      </c>
      <c r="D207" s="206">
        <v>4.5</v>
      </c>
      <c r="E207" s="206">
        <v>13.83</v>
      </c>
      <c r="F207" s="206">
        <v>6.61</v>
      </c>
      <c r="G207" s="206">
        <f>SUM(D207:F207)</f>
        <v>24.939999999999998</v>
      </c>
      <c r="H207" s="206">
        <v>0.43</v>
      </c>
      <c r="I207" s="206">
        <f>H207/E207*1000</f>
        <v>31.091829356471436</v>
      </c>
      <c r="J207" s="207">
        <v>37</v>
      </c>
      <c r="K207" s="208"/>
      <c r="L207" s="209"/>
    </row>
    <row r="208" spans="2:12" ht="13.35" hidden="1" customHeight="1" x14ac:dyDescent="0.3">
      <c r="B208" s="106"/>
      <c r="C208" s="193"/>
      <c r="D208" s="194"/>
      <c r="E208" s="194"/>
      <c r="F208" s="194"/>
      <c r="G208" s="194"/>
      <c r="H208" s="194"/>
      <c r="I208" s="194"/>
      <c r="J208" s="195"/>
      <c r="K208" s="196"/>
      <c r="L208" s="125"/>
    </row>
    <row r="209" spans="2:12" ht="13.35" hidden="1" customHeight="1" x14ac:dyDescent="0.3">
      <c r="B209" s="29"/>
      <c r="C209" s="30"/>
      <c r="D209" s="123"/>
      <c r="E209" s="123"/>
      <c r="F209" s="123"/>
      <c r="G209" s="123"/>
      <c r="H209" s="123"/>
      <c r="I209" s="123"/>
      <c r="J209" s="124"/>
      <c r="K209" s="125"/>
      <c r="L209" s="125"/>
    </row>
    <row r="210" spans="2:12" ht="13.35" hidden="1" customHeight="1" x14ac:dyDescent="0.3">
      <c r="B210" s="29"/>
      <c r="C210" s="30"/>
      <c r="D210" s="123"/>
      <c r="E210" s="123"/>
      <c r="F210" s="123"/>
      <c r="G210" s="123"/>
      <c r="H210" s="123"/>
      <c r="I210" s="123"/>
      <c r="J210" s="124"/>
      <c r="K210" s="125"/>
      <c r="L210" s="125"/>
    </row>
    <row r="211" spans="2:12" ht="13.35" hidden="1" customHeight="1" x14ac:dyDescent="0.3">
      <c r="B211" s="470" t="s">
        <v>1</v>
      </c>
      <c r="C211" s="470" t="s">
        <v>2</v>
      </c>
      <c r="D211" s="474" t="s">
        <v>3</v>
      </c>
      <c r="E211" s="474"/>
      <c r="F211" s="474"/>
      <c r="G211" s="474"/>
      <c r="H211" s="475" t="s">
        <v>4</v>
      </c>
      <c r="I211" s="475" t="s">
        <v>59</v>
      </c>
      <c r="J211" s="470" t="s">
        <v>5</v>
      </c>
      <c r="K211" s="470" t="s">
        <v>60</v>
      </c>
      <c r="L211" s="81"/>
    </row>
    <row r="212" spans="2:12" ht="27" hidden="1" customHeight="1" x14ac:dyDescent="0.3">
      <c r="B212" s="471"/>
      <c r="C212" s="471"/>
      <c r="D212" s="154" t="s">
        <v>6</v>
      </c>
      <c r="E212" s="154" t="s">
        <v>7</v>
      </c>
      <c r="F212" s="154" t="s">
        <v>8</v>
      </c>
      <c r="G212" s="154" t="s">
        <v>9</v>
      </c>
      <c r="H212" s="476"/>
      <c r="I212" s="476"/>
      <c r="J212" s="414"/>
      <c r="K212" s="414"/>
      <c r="L212" s="81"/>
    </row>
    <row r="213" spans="2:12" ht="13.35" hidden="1" customHeight="1" x14ac:dyDescent="0.3">
      <c r="B213" s="101" t="s">
        <v>134</v>
      </c>
      <c r="C213" s="102" t="s">
        <v>135</v>
      </c>
      <c r="D213" s="155"/>
      <c r="E213" s="155"/>
      <c r="F213" s="155"/>
      <c r="G213" s="155"/>
      <c r="H213" s="155"/>
      <c r="I213" s="155"/>
      <c r="J213" s="156"/>
      <c r="K213" s="157"/>
      <c r="L213" s="125"/>
    </row>
    <row r="214" spans="2:12" ht="13.35" hidden="1" customHeight="1" x14ac:dyDescent="0.3">
      <c r="B214" s="130" t="s">
        <v>53</v>
      </c>
      <c r="C214" s="131" t="s">
        <v>99</v>
      </c>
      <c r="D214" s="132">
        <v>0</v>
      </c>
      <c r="E214" s="132">
        <v>0</v>
      </c>
      <c r="F214" s="132">
        <v>0</v>
      </c>
      <c r="G214" s="133">
        <f t="shared" ref="G214:G222" si="30">SUM(D214:F214)</f>
        <v>0</v>
      </c>
      <c r="H214" s="132">
        <v>0</v>
      </c>
      <c r="I214" s="132">
        <v>0</v>
      </c>
      <c r="J214" s="132">
        <v>0</v>
      </c>
      <c r="K214" s="135" t="s">
        <v>136</v>
      </c>
      <c r="L214" s="129"/>
    </row>
    <row r="215" spans="2:12" ht="13.35" hidden="1" customHeight="1" x14ac:dyDescent="0.3">
      <c r="B215" s="136" t="s">
        <v>55</v>
      </c>
      <c r="C215" s="25" t="s">
        <v>100</v>
      </c>
      <c r="D215" s="133">
        <v>7</v>
      </c>
      <c r="E215" s="133">
        <v>58.62</v>
      </c>
      <c r="F215" s="133">
        <v>12.19</v>
      </c>
      <c r="G215" s="133">
        <f t="shared" si="30"/>
        <v>77.81</v>
      </c>
      <c r="H215" s="133">
        <v>5.42</v>
      </c>
      <c r="I215" s="133">
        <f t="shared" ref="I215:I223" si="31">H215/E215*1000</f>
        <v>92.459911293074043</v>
      </c>
      <c r="J215" s="139">
        <v>305</v>
      </c>
      <c r="K215" s="138"/>
      <c r="L215" s="129"/>
    </row>
    <row r="216" spans="2:12" ht="13.35" hidden="1" customHeight="1" x14ac:dyDescent="0.3">
      <c r="B216" s="136" t="s">
        <v>57</v>
      </c>
      <c r="C216" s="25" t="s">
        <v>101</v>
      </c>
      <c r="D216" s="133">
        <v>0</v>
      </c>
      <c r="E216" s="133">
        <v>0</v>
      </c>
      <c r="F216" s="133">
        <v>0</v>
      </c>
      <c r="G216" s="133">
        <f t="shared" si="30"/>
        <v>0</v>
      </c>
      <c r="H216" s="133">
        <v>0</v>
      </c>
      <c r="I216" s="133">
        <v>0</v>
      </c>
      <c r="J216" s="133">
        <v>0</v>
      </c>
      <c r="K216" s="138"/>
      <c r="L216" s="125"/>
    </row>
    <row r="217" spans="2:12" ht="13.35" hidden="1" customHeight="1" x14ac:dyDescent="0.3">
      <c r="B217" s="136" t="s">
        <v>102</v>
      </c>
      <c r="C217" s="25" t="s">
        <v>103</v>
      </c>
      <c r="D217" s="133">
        <v>3.02</v>
      </c>
      <c r="E217" s="133">
        <v>37.369999999999997</v>
      </c>
      <c r="F217" s="133">
        <v>9.08</v>
      </c>
      <c r="G217" s="133">
        <f t="shared" si="30"/>
        <v>49.47</v>
      </c>
      <c r="H217" s="133">
        <v>29.55</v>
      </c>
      <c r="I217" s="133">
        <f t="shared" si="31"/>
        <v>790.74123628579082</v>
      </c>
      <c r="J217" s="139">
        <v>103</v>
      </c>
      <c r="K217" s="138"/>
      <c r="L217" s="125"/>
    </row>
    <row r="218" spans="2:12" ht="13.35" hidden="1" customHeight="1" x14ac:dyDescent="0.3">
      <c r="B218" s="136" t="s">
        <v>104</v>
      </c>
      <c r="C218" s="25" t="s">
        <v>105</v>
      </c>
      <c r="D218" s="133">
        <v>18.5</v>
      </c>
      <c r="E218" s="133">
        <v>24</v>
      </c>
      <c r="F218" s="133">
        <v>34</v>
      </c>
      <c r="G218" s="133">
        <f t="shared" si="30"/>
        <v>76.5</v>
      </c>
      <c r="H218" s="133">
        <v>13.85</v>
      </c>
      <c r="I218" s="133">
        <f t="shared" si="31"/>
        <v>577.08333333333326</v>
      </c>
      <c r="J218" s="139">
        <v>90</v>
      </c>
      <c r="K218" s="138"/>
      <c r="L218" s="125"/>
    </row>
    <row r="219" spans="2:12" ht="14.25" hidden="1" customHeight="1" x14ac:dyDescent="0.3">
      <c r="B219" s="136" t="s">
        <v>106</v>
      </c>
      <c r="C219" s="25" t="s">
        <v>107</v>
      </c>
      <c r="D219" s="133">
        <v>0</v>
      </c>
      <c r="E219" s="133">
        <v>40</v>
      </c>
      <c r="F219" s="133">
        <v>5</v>
      </c>
      <c r="G219" s="133">
        <f t="shared" si="30"/>
        <v>45</v>
      </c>
      <c r="H219" s="133">
        <v>48.09</v>
      </c>
      <c r="I219" s="133">
        <f t="shared" si="31"/>
        <v>1202.25</v>
      </c>
      <c r="J219" s="139">
        <v>183</v>
      </c>
      <c r="K219" s="138"/>
      <c r="L219" s="125"/>
    </row>
    <row r="220" spans="2:12" ht="15.75" hidden="1" customHeight="1" x14ac:dyDescent="0.3">
      <c r="B220" s="136" t="s">
        <v>108</v>
      </c>
      <c r="C220" s="25" t="s">
        <v>109</v>
      </c>
      <c r="D220" s="133">
        <v>133.65</v>
      </c>
      <c r="E220" s="133">
        <v>755.18</v>
      </c>
      <c r="F220" s="133">
        <v>7.9</v>
      </c>
      <c r="G220" s="133">
        <f t="shared" si="30"/>
        <v>896.7299999999999</v>
      </c>
      <c r="H220" s="133">
        <v>779.13</v>
      </c>
      <c r="I220" s="133">
        <f t="shared" si="31"/>
        <v>1031.7142932810721</v>
      </c>
      <c r="J220" s="139">
        <v>379</v>
      </c>
      <c r="K220" s="138"/>
      <c r="L220" s="125"/>
    </row>
    <row r="221" spans="2:12" ht="13.35" hidden="1" customHeight="1" x14ac:dyDescent="0.3">
      <c r="B221" s="136" t="s">
        <v>110</v>
      </c>
      <c r="C221" s="25" t="s">
        <v>111</v>
      </c>
      <c r="D221" s="133">
        <v>24</v>
      </c>
      <c r="E221" s="133">
        <v>41.8</v>
      </c>
      <c r="F221" s="133">
        <v>33.25</v>
      </c>
      <c r="G221" s="133">
        <f t="shared" si="30"/>
        <v>99.05</v>
      </c>
      <c r="H221" s="133">
        <v>0</v>
      </c>
      <c r="I221" s="133">
        <f t="shared" si="31"/>
        <v>0</v>
      </c>
      <c r="J221" s="139">
        <v>64</v>
      </c>
      <c r="K221" s="138"/>
      <c r="L221" s="125"/>
    </row>
    <row r="222" spans="2:12" ht="13.35" hidden="1" customHeight="1" x14ac:dyDescent="0.3">
      <c r="B222" s="136" t="s">
        <v>112</v>
      </c>
      <c r="C222" s="25" t="s">
        <v>113</v>
      </c>
      <c r="D222" s="133">
        <v>296.25</v>
      </c>
      <c r="E222" s="133">
        <v>1245.7</v>
      </c>
      <c r="F222" s="133">
        <v>558.35</v>
      </c>
      <c r="G222" s="133">
        <f t="shared" si="30"/>
        <v>2100.3000000000002</v>
      </c>
      <c r="H222" s="133">
        <v>940.2</v>
      </c>
      <c r="I222" s="133">
        <f t="shared" si="31"/>
        <v>754.75636188488409</v>
      </c>
      <c r="J222" s="139">
        <v>2275</v>
      </c>
      <c r="K222" s="138"/>
      <c r="L222" s="125"/>
    </row>
    <row r="223" spans="2:12" ht="13.35" hidden="1" customHeight="1" x14ac:dyDescent="0.3">
      <c r="B223" s="140" t="s">
        <v>21</v>
      </c>
      <c r="C223" s="141" t="s">
        <v>114</v>
      </c>
      <c r="D223" s="142">
        <v>74.56</v>
      </c>
      <c r="E223" s="142">
        <v>5</v>
      </c>
      <c r="F223" s="142">
        <v>0</v>
      </c>
      <c r="G223" s="133">
        <f>SUM(D223:F223)</f>
        <v>79.56</v>
      </c>
      <c r="H223" s="133">
        <v>17.5</v>
      </c>
      <c r="I223" s="133">
        <f t="shared" si="31"/>
        <v>3500</v>
      </c>
      <c r="J223" s="143">
        <v>74</v>
      </c>
      <c r="K223" s="144"/>
      <c r="L223" s="125"/>
    </row>
    <row r="224" spans="2:12" ht="13.35" hidden="1" customHeight="1" x14ac:dyDescent="0.3">
      <c r="B224" s="90"/>
      <c r="C224" s="91" t="s">
        <v>9</v>
      </c>
      <c r="D224" s="146">
        <f>SUM(D214:D223)</f>
        <v>556.98</v>
      </c>
      <c r="E224" s="146">
        <f>SUM(E214:E223)</f>
        <v>2207.67</v>
      </c>
      <c r="F224" s="146">
        <f>SUM(F214:F223)</f>
        <v>659.77</v>
      </c>
      <c r="G224" s="146">
        <f>SUM(D224:F224)</f>
        <v>3424.42</v>
      </c>
      <c r="H224" s="146">
        <f>SUM(H214:H223)</f>
        <v>1833.74</v>
      </c>
      <c r="I224" s="146">
        <f>H224/E224*1000</f>
        <v>830.62233033016707</v>
      </c>
      <c r="J224" s="147">
        <f>SUM(J214:J223)</f>
        <v>3473</v>
      </c>
      <c r="K224" s="148"/>
      <c r="L224" s="125"/>
    </row>
    <row r="225" spans="2:12" s="88" customFormat="1" ht="13.35" hidden="1" customHeight="1" x14ac:dyDescent="0.3">
      <c r="B225" s="198"/>
      <c r="C225" s="199" t="s">
        <v>61</v>
      </c>
      <c r="D225" s="200">
        <v>932.21</v>
      </c>
      <c r="E225" s="200">
        <v>2668.98</v>
      </c>
      <c r="F225" s="200">
        <v>153.27000000000001</v>
      </c>
      <c r="G225" s="200">
        <f>SUM(D225:F225)</f>
        <v>3754.46</v>
      </c>
      <c r="H225" s="200">
        <v>2560.1999999999998</v>
      </c>
      <c r="I225" s="200">
        <f>H225/E225*1000</f>
        <v>959.24285682170705</v>
      </c>
      <c r="J225" s="201">
        <v>3686</v>
      </c>
      <c r="K225" s="202"/>
      <c r="L225" s="203"/>
    </row>
    <row r="226" spans="2:12" s="210" customFormat="1" ht="13.35" hidden="1" customHeight="1" x14ac:dyDescent="0.3">
      <c r="B226" s="204"/>
      <c r="C226" s="205" t="s">
        <v>62</v>
      </c>
      <c r="D226" s="206">
        <v>932.71</v>
      </c>
      <c r="E226" s="206">
        <v>2684.25</v>
      </c>
      <c r="F226" s="206">
        <v>252.45</v>
      </c>
      <c r="G226" s="206">
        <f>SUM(D226:F226)</f>
        <v>3869.41</v>
      </c>
      <c r="H226" s="206">
        <v>2609.83</v>
      </c>
      <c r="I226" s="206">
        <f>H226/E226*1000</f>
        <v>972.27530967681844</v>
      </c>
      <c r="J226" s="207">
        <v>3704</v>
      </c>
      <c r="K226" s="208"/>
      <c r="L226" s="209"/>
    </row>
    <row r="227" spans="2:12" ht="15.75" hidden="1" customHeight="1" x14ac:dyDescent="0.3">
      <c r="B227" s="106"/>
      <c r="C227" s="193"/>
      <c r="D227" s="194"/>
      <c r="E227" s="194"/>
      <c r="F227" s="194"/>
      <c r="G227" s="194"/>
      <c r="H227" s="194"/>
      <c r="I227" s="194"/>
      <c r="J227" s="195"/>
      <c r="K227" s="196"/>
      <c r="L227" s="125"/>
    </row>
    <row r="228" spans="2:12" ht="15.75" hidden="1" customHeight="1" x14ac:dyDescent="0.3">
      <c r="B228" s="29"/>
      <c r="C228" s="30"/>
      <c r="D228" s="123"/>
      <c r="E228" s="123"/>
      <c r="F228" s="123"/>
      <c r="G228" s="123"/>
      <c r="H228" s="123"/>
      <c r="I228" s="123"/>
      <c r="J228" s="124"/>
      <c r="K228" s="125"/>
      <c r="L228" s="125"/>
    </row>
    <row r="229" spans="2:12" ht="15.75" hidden="1" customHeight="1" x14ac:dyDescent="0.3">
      <c r="B229" s="29"/>
      <c r="C229" s="30"/>
      <c r="D229" s="123"/>
      <c r="E229" s="123"/>
      <c r="F229" s="123"/>
      <c r="G229" s="123"/>
      <c r="H229" s="123"/>
      <c r="I229" s="123"/>
      <c r="J229" s="124"/>
      <c r="K229" s="125"/>
      <c r="L229" s="125"/>
    </row>
    <row r="230" spans="2:12" ht="15.75" hidden="1" customHeight="1" x14ac:dyDescent="0.3">
      <c r="B230" s="29"/>
      <c r="C230" s="30"/>
      <c r="D230" s="123"/>
      <c r="E230" s="123"/>
      <c r="F230" s="123"/>
      <c r="G230" s="123"/>
      <c r="H230" s="123"/>
      <c r="I230" s="123"/>
      <c r="J230" s="124"/>
      <c r="K230" s="125"/>
      <c r="L230" s="125"/>
    </row>
    <row r="231" spans="2:12" ht="15.75" hidden="1" customHeight="1" x14ac:dyDescent="0.3">
      <c r="B231" s="29"/>
      <c r="C231" s="30"/>
      <c r="D231" s="123"/>
      <c r="E231" s="123"/>
      <c r="F231" s="123"/>
      <c r="G231" s="123"/>
      <c r="H231" s="123"/>
      <c r="I231" s="123"/>
      <c r="J231" s="124"/>
      <c r="K231" s="125"/>
      <c r="L231" s="125"/>
    </row>
    <row r="232" spans="2:12" ht="15.75" hidden="1" customHeight="1" x14ac:dyDescent="0.3">
      <c r="B232" s="29"/>
      <c r="C232" s="30"/>
      <c r="D232" s="123"/>
      <c r="E232" s="123"/>
      <c r="F232" s="123"/>
      <c r="G232" s="123"/>
      <c r="H232" s="123"/>
      <c r="I232" s="123"/>
      <c r="J232" s="124"/>
      <c r="K232" s="125"/>
      <c r="L232" s="125"/>
    </row>
    <row r="233" spans="2:12" ht="15.75" hidden="1" customHeight="1" x14ac:dyDescent="0.3">
      <c r="B233" s="29"/>
      <c r="C233" s="30"/>
      <c r="D233" s="123"/>
      <c r="E233" s="123"/>
      <c r="F233" s="123"/>
      <c r="G233" s="123"/>
      <c r="H233" s="123"/>
      <c r="I233" s="123"/>
      <c r="J233" s="124"/>
      <c r="K233" s="125"/>
      <c r="L233" s="125"/>
    </row>
    <row r="234" spans="2:12" ht="15.75" hidden="1" customHeight="1" x14ac:dyDescent="0.3">
      <c r="B234" s="29"/>
      <c r="C234" s="30"/>
      <c r="D234" s="123"/>
      <c r="E234" s="123"/>
      <c r="F234" s="123"/>
      <c r="G234" s="123"/>
      <c r="H234" s="123"/>
      <c r="I234" s="123"/>
      <c r="J234" s="124"/>
      <c r="K234" s="125"/>
      <c r="L234" s="125"/>
    </row>
    <row r="235" spans="2:12" ht="23.25" customHeight="1" x14ac:dyDescent="0.3">
      <c r="B235" s="470" t="s">
        <v>1</v>
      </c>
      <c r="C235" s="470" t="s">
        <v>2</v>
      </c>
      <c r="D235" s="480" t="s">
        <v>3</v>
      </c>
      <c r="E235" s="481"/>
      <c r="F235" s="481"/>
      <c r="G235" s="482"/>
      <c r="H235" s="475" t="s">
        <v>4</v>
      </c>
      <c r="I235" s="475" t="s">
        <v>59</v>
      </c>
      <c r="J235" s="470" t="s">
        <v>5</v>
      </c>
      <c r="K235" s="470" t="s">
        <v>60</v>
      </c>
      <c r="L235" s="81"/>
    </row>
    <row r="236" spans="2:12" ht="23.25" customHeight="1" x14ac:dyDescent="0.3">
      <c r="B236" s="471"/>
      <c r="C236" s="471"/>
      <c r="D236" s="154" t="s">
        <v>6</v>
      </c>
      <c r="E236" s="154" t="s">
        <v>7</v>
      </c>
      <c r="F236" s="154" t="s">
        <v>8</v>
      </c>
      <c r="G236" s="154" t="s">
        <v>9</v>
      </c>
      <c r="H236" s="476"/>
      <c r="I236" s="476"/>
      <c r="J236" s="414"/>
      <c r="K236" s="414"/>
      <c r="L236" s="81"/>
    </row>
    <row r="237" spans="2:12" ht="13.35" customHeight="1" x14ac:dyDescent="0.3">
      <c r="B237" s="101"/>
      <c r="C237" s="102" t="s">
        <v>138</v>
      </c>
      <c r="D237" s="155"/>
      <c r="E237" s="155"/>
      <c r="F237" s="155"/>
      <c r="G237" s="155"/>
      <c r="H237" s="155"/>
      <c r="I237" s="155"/>
      <c r="J237" s="156"/>
      <c r="K237" s="157"/>
      <c r="L237" s="125"/>
    </row>
    <row r="238" spans="2:12" ht="13.35" customHeight="1" x14ac:dyDescent="0.3">
      <c r="B238" s="130" t="s">
        <v>53</v>
      </c>
      <c r="C238" s="131" t="s">
        <v>99</v>
      </c>
      <c r="D238" s="132">
        <v>0.81</v>
      </c>
      <c r="E238" s="132">
        <v>1.39</v>
      </c>
      <c r="F238" s="132">
        <v>0</v>
      </c>
      <c r="G238" s="133">
        <f t="shared" ref="G238:G246" si="32">SUM(D238:F238)</f>
        <v>2.2000000000000002</v>
      </c>
      <c r="H238" s="133">
        <v>2.65</v>
      </c>
      <c r="I238" s="133">
        <f t="shared" ref="I238:I243" si="33">H238/E238*1000</f>
        <v>1906.4748201438849</v>
      </c>
      <c r="J238" s="134">
        <v>40</v>
      </c>
      <c r="K238" s="135" t="s">
        <v>139</v>
      </c>
      <c r="L238" s="129"/>
    </row>
    <row r="239" spans="2:12" ht="13.35" customHeight="1" x14ac:dyDescent="0.3">
      <c r="B239" s="136" t="s">
        <v>55</v>
      </c>
      <c r="C239" s="25" t="s">
        <v>100</v>
      </c>
      <c r="D239" s="133">
        <v>35.58</v>
      </c>
      <c r="E239" s="133">
        <v>66.67</v>
      </c>
      <c r="F239" s="133">
        <v>20.8</v>
      </c>
      <c r="G239" s="133">
        <f t="shared" si="32"/>
        <v>123.05</v>
      </c>
      <c r="H239" s="133">
        <v>16.670000000000002</v>
      </c>
      <c r="I239" s="133">
        <f t="shared" si="33"/>
        <v>250.03749812509375</v>
      </c>
      <c r="J239" s="159">
        <v>402</v>
      </c>
      <c r="K239" s="138" t="s">
        <v>140</v>
      </c>
      <c r="L239" s="129"/>
    </row>
    <row r="240" spans="2:12" ht="13.35" customHeight="1" x14ac:dyDescent="0.3">
      <c r="B240" s="136" t="s">
        <v>57</v>
      </c>
      <c r="C240" s="25" t="s">
        <v>101</v>
      </c>
      <c r="D240" s="133">
        <v>107.33</v>
      </c>
      <c r="E240" s="133">
        <v>181.61</v>
      </c>
      <c r="F240" s="133">
        <v>21.31</v>
      </c>
      <c r="G240" s="133">
        <f t="shared" si="32"/>
        <v>310.25</v>
      </c>
      <c r="H240" s="133">
        <v>54.93</v>
      </c>
      <c r="I240" s="133">
        <f t="shared" si="33"/>
        <v>302.46131820934966</v>
      </c>
      <c r="J240" s="137">
        <v>1719</v>
      </c>
      <c r="K240" s="138"/>
      <c r="L240" s="125"/>
    </row>
    <row r="241" spans="2:15" ht="12.75" customHeight="1" x14ac:dyDescent="0.3">
      <c r="B241" s="136" t="s">
        <v>102</v>
      </c>
      <c r="C241" s="25" t="s">
        <v>103</v>
      </c>
      <c r="D241" s="133">
        <v>6.68</v>
      </c>
      <c r="E241" s="133">
        <v>84.25</v>
      </c>
      <c r="F241" s="133">
        <v>31.23</v>
      </c>
      <c r="G241" s="133">
        <f t="shared" si="32"/>
        <v>122.16000000000001</v>
      </c>
      <c r="H241" s="133">
        <v>200.38</v>
      </c>
      <c r="I241" s="133">
        <f t="shared" si="33"/>
        <v>2378.3976261127596</v>
      </c>
      <c r="J241" s="139">
        <v>259</v>
      </c>
      <c r="K241" s="138"/>
      <c r="L241" s="125"/>
    </row>
    <row r="242" spans="2:15" ht="13.35" customHeight="1" x14ac:dyDescent="0.3">
      <c r="B242" s="136" t="s">
        <v>104</v>
      </c>
      <c r="C242" s="25" t="s">
        <v>105</v>
      </c>
      <c r="D242" s="133">
        <v>107.5</v>
      </c>
      <c r="E242" s="133">
        <v>118.8</v>
      </c>
      <c r="F242" s="133">
        <v>67.2</v>
      </c>
      <c r="G242" s="133">
        <f t="shared" si="32"/>
        <v>293.5</v>
      </c>
      <c r="H242" s="133">
        <v>29.81</v>
      </c>
      <c r="I242" s="133">
        <f t="shared" si="33"/>
        <v>250.92592592592595</v>
      </c>
      <c r="J242" s="139">
        <v>294</v>
      </c>
      <c r="K242" s="138"/>
      <c r="L242" s="125"/>
    </row>
    <row r="243" spans="2:15" ht="13.35" customHeight="1" x14ac:dyDescent="0.3">
      <c r="B243" s="136" t="s">
        <v>106</v>
      </c>
      <c r="C243" s="25" t="s">
        <v>107</v>
      </c>
      <c r="D243" s="133">
        <v>39</v>
      </c>
      <c r="E243" s="133">
        <v>97</v>
      </c>
      <c r="F243" s="133">
        <v>6</v>
      </c>
      <c r="G243" s="133">
        <f t="shared" si="32"/>
        <v>142</v>
      </c>
      <c r="H243" s="133">
        <v>81.400000000000006</v>
      </c>
      <c r="I243" s="133">
        <f t="shared" si="33"/>
        <v>839.17525773195882</v>
      </c>
      <c r="J243" s="139">
        <v>535</v>
      </c>
      <c r="K243" s="138"/>
      <c r="L243" s="125"/>
    </row>
    <row r="244" spans="2:15" ht="13.35" customHeight="1" x14ac:dyDescent="0.3">
      <c r="B244" s="136" t="s">
        <v>108</v>
      </c>
      <c r="C244" s="25" t="s">
        <v>109</v>
      </c>
      <c r="D244" s="133">
        <v>0</v>
      </c>
      <c r="E244" s="133">
        <v>0</v>
      </c>
      <c r="F244" s="133">
        <v>0</v>
      </c>
      <c r="G244" s="133">
        <f t="shared" si="32"/>
        <v>0</v>
      </c>
      <c r="H244" s="133">
        <v>0</v>
      </c>
      <c r="I244" s="133">
        <v>0</v>
      </c>
      <c r="J244" s="133">
        <v>0</v>
      </c>
      <c r="K244" s="138"/>
      <c r="L244" s="125"/>
    </row>
    <row r="245" spans="2:15" ht="13.35" customHeight="1" x14ac:dyDescent="0.3">
      <c r="B245" s="136" t="s">
        <v>110</v>
      </c>
      <c r="C245" s="25" t="s">
        <v>111</v>
      </c>
      <c r="D245" s="133">
        <v>0</v>
      </c>
      <c r="E245" s="133">
        <v>0</v>
      </c>
      <c r="F245" s="133">
        <v>0</v>
      </c>
      <c r="G245" s="133">
        <f t="shared" si="32"/>
        <v>0</v>
      </c>
      <c r="H245" s="133">
        <v>0</v>
      </c>
      <c r="I245" s="133">
        <v>0</v>
      </c>
      <c r="J245" s="133">
        <v>0</v>
      </c>
      <c r="K245" s="138"/>
      <c r="L245" s="125"/>
    </row>
    <row r="246" spans="2:15" ht="13.35" customHeight="1" x14ac:dyDescent="0.3">
      <c r="B246" s="136" t="s">
        <v>112</v>
      </c>
      <c r="C246" s="25" t="s">
        <v>113</v>
      </c>
      <c r="D246" s="133">
        <v>0</v>
      </c>
      <c r="E246" s="133">
        <v>0</v>
      </c>
      <c r="F246" s="133">
        <v>0</v>
      </c>
      <c r="G246" s="133">
        <f t="shared" si="32"/>
        <v>0</v>
      </c>
      <c r="H246" s="133">
        <v>0</v>
      </c>
      <c r="I246" s="133">
        <v>0</v>
      </c>
      <c r="J246" s="133">
        <v>0</v>
      </c>
      <c r="K246" s="138"/>
      <c r="L246" s="125"/>
      <c r="O246" s="197"/>
    </row>
    <row r="247" spans="2:15" ht="13.35" customHeight="1" x14ac:dyDescent="0.3">
      <c r="B247" s="140" t="s">
        <v>21</v>
      </c>
      <c r="C247" s="141" t="s">
        <v>114</v>
      </c>
      <c r="D247" s="142">
        <v>0</v>
      </c>
      <c r="E247" s="142">
        <v>0</v>
      </c>
      <c r="F247" s="142">
        <v>0</v>
      </c>
      <c r="G247" s="142">
        <f>SUM(D247:F247)</f>
        <v>0</v>
      </c>
      <c r="H247" s="142">
        <v>0</v>
      </c>
      <c r="I247" s="133">
        <v>0</v>
      </c>
      <c r="J247" s="143">
        <v>0</v>
      </c>
      <c r="K247" s="144"/>
      <c r="L247" s="125"/>
    </row>
    <row r="248" spans="2:15" ht="13.35" customHeight="1" x14ac:dyDescent="0.3">
      <c r="B248" s="90"/>
      <c r="C248" s="91" t="s">
        <v>9</v>
      </c>
      <c r="D248" s="146">
        <f>SUM(D238:D247)</f>
        <v>296.89999999999998</v>
      </c>
      <c r="E248" s="146">
        <f>SUM(E238:E247)</f>
        <v>549.72</v>
      </c>
      <c r="F248" s="146">
        <f>SUM(F238:F247)</f>
        <v>146.54000000000002</v>
      </c>
      <c r="G248" s="146">
        <f>SUM(D248:F248)</f>
        <v>993.16000000000008</v>
      </c>
      <c r="H248" s="146">
        <f>SUM(H238:H247)</f>
        <v>385.84000000000003</v>
      </c>
      <c r="I248" s="146">
        <f>H248/E248*1000</f>
        <v>701.88459579422261</v>
      </c>
      <c r="J248" s="147">
        <f>SUM(J238:J247)</f>
        <v>3249</v>
      </c>
      <c r="K248" s="148"/>
      <c r="L248" s="125"/>
    </row>
    <row r="249" spans="2:15" ht="13.35" customHeight="1" x14ac:dyDescent="0.3">
      <c r="D249" s="211"/>
      <c r="E249" s="211"/>
      <c r="F249" s="211"/>
      <c r="G249" s="211"/>
      <c r="H249" s="211"/>
      <c r="I249" s="211"/>
      <c r="J249" s="114"/>
    </row>
    <row r="250" spans="2:15" ht="13.35" hidden="1" customHeight="1" x14ac:dyDescent="0.3">
      <c r="B250" s="470" t="s">
        <v>1</v>
      </c>
      <c r="C250" s="470" t="s">
        <v>2</v>
      </c>
      <c r="D250" s="474" t="s">
        <v>3</v>
      </c>
      <c r="E250" s="474"/>
      <c r="F250" s="474"/>
      <c r="G250" s="474"/>
      <c r="H250" s="475" t="s">
        <v>4</v>
      </c>
      <c r="I250" s="475" t="s">
        <v>59</v>
      </c>
      <c r="J250" s="470" t="s">
        <v>5</v>
      </c>
      <c r="K250" s="470" t="s">
        <v>60</v>
      </c>
      <c r="L250" s="81"/>
    </row>
    <row r="251" spans="2:15" ht="27" hidden="1" customHeight="1" x14ac:dyDescent="0.3">
      <c r="B251" s="471"/>
      <c r="C251" s="471"/>
      <c r="D251" s="154" t="s">
        <v>6</v>
      </c>
      <c r="E251" s="154" t="s">
        <v>7</v>
      </c>
      <c r="F251" s="154" t="s">
        <v>8</v>
      </c>
      <c r="G251" s="154" t="s">
        <v>9</v>
      </c>
      <c r="H251" s="476"/>
      <c r="I251" s="476"/>
      <c r="J251" s="414"/>
      <c r="K251" s="414"/>
      <c r="L251" s="81"/>
    </row>
    <row r="252" spans="2:15" ht="13.35" hidden="1" customHeight="1" x14ac:dyDescent="0.3">
      <c r="B252" s="101" t="s">
        <v>89</v>
      </c>
      <c r="C252" s="102" t="s">
        <v>141</v>
      </c>
      <c r="D252" s="155"/>
      <c r="E252" s="155"/>
      <c r="F252" s="155"/>
      <c r="G252" s="212"/>
      <c r="H252" s="155"/>
      <c r="I252" s="155"/>
      <c r="J252" s="156"/>
      <c r="K252" s="157"/>
      <c r="L252" s="125"/>
    </row>
    <row r="253" spans="2:15" ht="13.35" hidden="1" customHeight="1" x14ac:dyDescent="0.3">
      <c r="B253" s="130" t="s">
        <v>53</v>
      </c>
      <c r="C253" s="131" t="s">
        <v>99</v>
      </c>
      <c r="D253" s="132">
        <v>0</v>
      </c>
      <c r="E253" s="132">
        <v>0</v>
      </c>
      <c r="F253" s="132">
        <v>0</v>
      </c>
      <c r="G253" s="133">
        <f t="shared" ref="G253:G261" si="34">SUM(D253:F253)</f>
        <v>0</v>
      </c>
      <c r="H253" s="132">
        <v>0</v>
      </c>
      <c r="I253" s="132">
        <v>0</v>
      </c>
      <c r="J253" s="132">
        <v>0</v>
      </c>
      <c r="K253" s="135" t="s">
        <v>142</v>
      </c>
      <c r="L253" s="129"/>
    </row>
    <row r="254" spans="2:15" ht="13.35" hidden="1" customHeight="1" x14ac:dyDescent="0.3">
      <c r="B254" s="136" t="s">
        <v>55</v>
      </c>
      <c r="C254" s="25" t="s">
        <v>100</v>
      </c>
      <c r="D254" s="133">
        <v>0</v>
      </c>
      <c r="E254" s="133">
        <v>0</v>
      </c>
      <c r="F254" s="133">
        <v>0</v>
      </c>
      <c r="G254" s="133">
        <f t="shared" si="34"/>
        <v>0</v>
      </c>
      <c r="H254" s="133">
        <v>0</v>
      </c>
      <c r="I254" s="133">
        <v>0</v>
      </c>
      <c r="J254" s="133">
        <v>0</v>
      </c>
      <c r="K254" s="138" t="s">
        <v>121</v>
      </c>
      <c r="L254" s="129"/>
    </row>
    <row r="255" spans="2:15" ht="13.35" hidden="1" customHeight="1" x14ac:dyDescent="0.3">
      <c r="B255" s="136" t="s">
        <v>57</v>
      </c>
      <c r="C255" s="25" t="s">
        <v>101</v>
      </c>
      <c r="D255" s="133">
        <v>0</v>
      </c>
      <c r="E255" s="133">
        <v>0</v>
      </c>
      <c r="F255" s="133">
        <v>0</v>
      </c>
      <c r="G255" s="133">
        <f t="shared" si="34"/>
        <v>0</v>
      </c>
      <c r="H255" s="133">
        <v>0</v>
      </c>
      <c r="I255" s="133">
        <v>0</v>
      </c>
      <c r="J255" s="133">
        <v>0</v>
      </c>
      <c r="K255" s="138"/>
      <c r="L255" s="125"/>
    </row>
    <row r="256" spans="2:15" ht="13.35" hidden="1" customHeight="1" x14ac:dyDescent="0.3">
      <c r="B256" s="136" t="s">
        <v>102</v>
      </c>
      <c r="C256" s="25" t="s">
        <v>103</v>
      </c>
      <c r="D256" s="133">
        <v>0</v>
      </c>
      <c r="E256" s="133">
        <v>0</v>
      </c>
      <c r="F256" s="133">
        <v>0</v>
      </c>
      <c r="G256" s="133">
        <f t="shared" si="34"/>
        <v>0</v>
      </c>
      <c r="H256" s="133">
        <v>0</v>
      </c>
      <c r="I256" s="133">
        <v>0</v>
      </c>
      <c r="J256" s="133">
        <v>0</v>
      </c>
      <c r="K256" s="138"/>
      <c r="L256" s="125"/>
    </row>
    <row r="257" spans="2:12" ht="13.35" hidden="1" customHeight="1" x14ac:dyDescent="0.3">
      <c r="B257" s="136" t="s">
        <v>104</v>
      </c>
      <c r="C257" s="25" t="s">
        <v>105</v>
      </c>
      <c r="D257" s="133">
        <v>0</v>
      </c>
      <c r="E257" s="133">
        <v>0</v>
      </c>
      <c r="F257" s="133">
        <v>2.2000000000000002</v>
      </c>
      <c r="G257" s="133">
        <f t="shared" si="34"/>
        <v>2.2000000000000002</v>
      </c>
      <c r="H257" s="133">
        <v>0</v>
      </c>
      <c r="I257" s="133">
        <v>0</v>
      </c>
      <c r="J257" s="139">
        <v>5</v>
      </c>
      <c r="K257" s="138"/>
      <c r="L257" s="125"/>
    </row>
    <row r="258" spans="2:12" ht="13.35" hidden="1" customHeight="1" x14ac:dyDescent="0.3">
      <c r="B258" s="136" t="s">
        <v>106</v>
      </c>
      <c r="C258" s="25" t="s">
        <v>107</v>
      </c>
      <c r="D258" s="133">
        <v>0</v>
      </c>
      <c r="E258" s="133">
        <v>0</v>
      </c>
      <c r="F258" s="133">
        <v>0</v>
      </c>
      <c r="G258" s="133">
        <f t="shared" si="34"/>
        <v>0</v>
      </c>
      <c r="H258" s="133">
        <v>0</v>
      </c>
      <c r="I258" s="133">
        <v>0</v>
      </c>
      <c r="J258" s="133">
        <v>0</v>
      </c>
      <c r="K258" s="138"/>
      <c r="L258" s="125"/>
    </row>
    <row r="259" spans="2:12" ht="13.35" hidden="1" customHeight="1" x14ac:dyDescent="0.3">
      <c r="B259" s="136" t="s">
        <v>108</v>
      </c>
      <c r="C259" s="25" t="s">
        <v>109</v>
      </c>
      <c r="D259" s="133">
        <v>0</v>
      </c>
      <c r="E259" s="133">
        <v>0</v>
      </c>
      <c r="F259" s="133">
        <v>0</v>
      </c>
      <c r="G259" s="133">
        <f t="shared" si="34"/>
        <v>0</v>
      </c>
      <c r="H259" s="133">
        <v>0</v>
      </c>
      <c r="I259" s="133">
        <v>0</v>
      </c>
      <c r="J259" s="139">
        <v>0</v>
      </c>
      <c r="K259" s="138"/>
      <c r="L259" s="125"/>
    </row>
    <row r="260" spans="2:12" ht="13.35" hidden="1" customHeight="1" x14ac:dyDescent="0.3">
      <c r="B260" s="136" t="s">
        <v>110</v>
      </c>
      <c r="C260" s="25" t="s">
        <v>111</v>
      </c>
      <c r="D260" s="133">
        <v>0</v>
      </c>
      <c r="E260" s="133">
        <v>0</v>
      </c>
      <c r="F260" s="133">
        <v>0</v>
      </c>
      <c r="G260" s="133">
        <f t="shared" si="34"/>
        <v>0</v>
      </c>
      <c r="H260" s="133">
        <v>0</v>
      </c>
      <c r="I260" s="133">
        <v>0</v>
      </c>
      <c r="J260" s="139">
        <v>0</v>
      </c>
      <c r="K260" s="138"/>
      <c r="L260" s="125"/>
    </row>
    <row r="261" spans="2:12" ht="13.35" hidden="1" customHeight="1" x14ac:dyDescent="0.3">
      <c r="B261" s="136" t="s">
        <v>112</v>
      </c>
      <c r="C261" s="25" t="s">
        <v>113</v>
      </c>
      <c r="D261" s="133">
        <v>0</v>
      </c>
      <c r="E261" s="133">
        <v>29</v>
      </c>
      <c r="F261" s="133">
        <v>16</v>
      </c>
      <c r="G261" s="133">
        <f t="shared" si="34"/>
        <v>45</v>
      </c>
      <c r="H261" s="133">
        <v>5</v>
      </c>
      <c r="I261" s="133">
        <f>H261/E261*1000</f>
        <v>172.41379310344828</v>
      </c>
      <c r="J261" s="137">
        <v>55</v>
      </c>
      <c r="K261" s="138"/>
      <c r="L261" s="125"/>
    </row>
    <row r="262" spans="2:12" ht="13.35" hidden="1" customHeight="1" x14ac:dyDescent="0.3">
      <c r="B262" s="140" t="s">
        <v>21</v>
      </c>
      <c r="C262" s="141" t="s">
        <v>114</v>
      </c>
      <c r="D262" s="142">
        <v>1.31</v>
      </c>
      <c r="E262" s="142">
        <v>8.44</v>
      </c>
      <c r="F262" s="142">
        <v>0</v>
      </c>
      <c r="G262" s="142">
        <f>SUM(D262:F262)</f>
        <v>9.75</v>
      </c>
      <c r="H262" s="142">
        <v>1.27</v>
      </c>
      <c r="I262" s="133">
        <f>H262/E262*1000</f>
        <v>150.47393364928911</v>
      </c>
      <c r="J262" s="143">
        <v>35</v>
      </c>
      <c r="K262" s="144"/>
      <c r="L262" s="125"/>
    </row>
    <row r="263" spans="2:12" ht="13.35" hidden="1" customHeight="1" x14ac:dyDescent="0.3">
      <c r="B263" s="90"/>
      <c r="C263" s="91" t="s">
        <v>9</v>
      </c>
      <c r="D263" s="146">
        <f>SUM(D253:D262)</f>
        <v>1.31</v>
      </c>
      <c r="E263" s="146">
        <f>SUM(E253:E262)</f>
        <v>37.44</v>
      </c>
      <c r="F263" s="146">
        <f>SUM(F253:F262)</f>
        <v>18.2</v>
      </c>
      <c r="G263" s="146">
        <f>SUM(D263:F263)</f>
        <v>56.95</v>
      </c>
      <c r="H263" s="146">
        <f>SUM(H253:H262)</f>
        <v>6.27</v>
      </c>
      <c r="I263" s="146">
        <f>H263/E263*1000</f>
        <v>167.4679487179487</v>
      </c>
      <c r="J263" s="147">
        <f>SUM(J253:J262)</f>
        <v>95</v>
      </c>
      <c r="K263" s="148"/>
      <c r="L263" s="125"/>
    </row>
    <row r="264" spans="2:12" ht="13.35" hidden="1" customHeight="1" x14ac:dyDescent="0.3">
      <c r="D264" s="211"/>
      <c r="E264" s="211"/>
      <c r="F264" s="211"/>
      <c r="G264" s="211"/>
      <c r="H264" s="211"/>
      <c r="I264" s="211"/>
      <c r="J264" s="114"/>
    </row>
    <row r="265" spans="2:12" ht="13.35" hidden="1" customHeight="1" x14ac:dyDescent="0.3">
      <c r="D265" s="211"/>
      <c r="E265" s="211"/>
      <c r="F265" s="211"/>
      <c r="G265" s="211"/>
      <c r="H265" s="211"/>
      <c r="I265" s="211"/>
      <c r="J265" s="114"/>
    </row>
    <row r="266" spans="2:12" ht="13.35" hidden="1" customHeight="1" x14ac:dyDescent="0.3">
      <c r="D266" s="211"/>
      <c r="E266" s="211"/>
      <c r="F266" s="211"/>
      <c r="G266" s="211"/>
      <c r="H266" s="211"/>
      <c r="I266" s="211"/>
      <c r="J266" s="114"/>
    </row>
    <row r="267" spans="2:12" ht="13.35" hidden="1" customHeight="1" x14ac:dyDescent="0.3">
      <c r="B267" s="470" t="s">
        <v>1</v>
      </c>
      <c r="C267" s="470" t="s">
        <v>2</v>
      </c>
      <c r="D267" s="480" t="s">
        <v>3</v>
      </c>
      <c r="E267" s="481"/>
      <c r="F267" s="481"/>
      <c r="G267" s="482"/>
      <c r="H267" s="475" t="s">
        <v>4</v>
      </c>
      <c r="I267" s="475" t="s">
        <v>59</v>
      </c>
      <c r="J267" s="470" t="s">
        <v>5</v>
      </c>
      <c r="K267" s="470" t="s">
        <v>60</v>
      </c>
      <c r="L267" s="81"/>
    </row>
    <row r="268" spans="2:12" ht="22.5" hidden="1" customHeight="1" x14ac:dyDescent="0.3">
      <c r="B268" s="471"/>
      <c r="C268" s="471"/>
      <c r="D268" s="154" t="s">
        <v>6</v>
      </c>
      <c r="E268" s="154" t="s">
        <v>7</v>
      </c>
      <c r="F268" s="154" t="s">
        <v>8</v>
      </c>
      <c r="G268" s="154" t="s">
        <v>9</v>
      </c>
      <c r="H268" s="476"/>
      <c r="I268" s="476"/>
      <c r="J268" s="414"/>
      <c r="K268" s="414"/>
      <c r="L268" s="81"/>
    </row>
    <row r="269" spans="2:12" ht="14.25" hidden="1" customHeight="1" x14ac:dyDescent="0.3">
      <c r="B269" s="101" t="s">
        <v>90</v>
      </c>
      <c r="C269" s="102" t="s">
        <v>143</v>
      </c>
      <c r="D269" s="155"/>
      <c r="E269" s="155"/>
      <c r="F269" s="155"/>
      <c r="G269" s="155"/>
      <c r="H269" s="155"/>
      <c r="I269" s="155"/>
      <c r="J269" s="156"/>
      <c r="K269" s="157"/>
      <c r="L269" s="125"/>
    </row>
    <row r="270" spans="2:12" hidden="1" x14ac:dyDescent="0.3">
      <c r="B270" s="130" t="s">
        <v>53</v>
      </c>
      <c r="C270" s="131" t="s">
        <v>99</v>
      </c>
      <c r="D270" s="132">
        <v>0</v>
      </c>
      <c r="E270" s="132">
        <v>0</v>
      </c>
      <c r="F270" s="132">
        <v>0</v>
      </c>
      <c r="G270" s="133">
        <f t="shared" ref="G270" si="35">SUM(D270:F270)</f>
        <v>0</v>
      </c>
      <c r="H270" s="132">
        <v>0</v>
      </c>
      <c r="I270" s="132">
        <v>0</v>
      </c>
      <c r="J270" s="132">
        <v>0</v>
      </c>
      <c r="K270" s="135" t="s">
        <v>116</v>
      </c>
      <c r="L270" s="129"/>
    </row>
    <row r="271" spans="2:12" ht="13.35" hidden="1" customHeight="1" x14ac:dyDescent="0.3">
      <c r="B271" s="136" t="s">
        <v>55</v>
      </c>
      <c r="C271" s="25" t="s">
        <v>100</v>
      </c>
      <c r="D271" s="133">
        <v>0</v>
      </c>
      <c r="E271" s="133">
        <v>0</v>
      </c>
      <c r="F271" s="133">
        <v>0</v>
      </c>
      <c r="G271" s="133">
        <f>SUM(D271:F271)</f>
        <v>0</v>
      </c>
      <c r="H271" s="133">
        <v>0</v>
      </c>
      <c r="I271" s="133">
        <v>0</v>
      </c>
      <c r="J271" s="139">
        <v>0</v>
      </c>
      <c r="K271" s="138" t="s">
        <v>121</v>
      </c>
      <c r="L271" s="129"/>
    </row>
    <row r="272" spans="2:12" ht="13.35" hidden="1" customHeight="1" x14ac:dyDescent="0.3">
      <c r="B272" s="136" t="s">
        <v>57</v>
      </c>
      <c r="C272" s="25" t="s">
        <v>101</v>
      </c>
      <c r="D272" s="133">
        <v>0</v>
      </c>
      <c r="E272" s="133">
        <v>4.43</v>
      </c>
      <c r="F272" s="133">
        <v>129.57</v>
      </c>
      <c r="G272" s="133">
        <f>SUM(D272:F272)</f>
        <v>134</v>
      </c>
      <c r="H272" s="133">
        <v>1.73</v>
      </c>
      <c r="I272" s="133">
        <f>H272/E272*1000</f>
        <v>390.5191873589165</v>
      </c>
      <c r="J272" s="137">
        <v>108</v>
      </c>
      <c r="K272" s="138"/>
      <c r="L272" s="125"/>
    </row>
    <row r="273" spans="2:12" ht="13.35" hidden="1" customHeight="1" x14ac:dyDescent="0.3">
      <c r="B273" s="136" t="s">
        <v>102</v>
      </c>
      <c r="C273" s="25" t="s">
        <v>103</v>
      </c>
      <c r="D273" s="133">
        <v>47.79</v>
      </c>
      <c r="E273" s="133">
        <v>249.27</v>
      </c>
      <c r="F273" s="133">
        <v>199.79</v>
      </c>
      <c r="G273" s="133">
        <f>SUM(D273:F273)</f>
        <v>496.85</v>
      </c>
      <c r="H273" s="133">
        <v>93.81</v>
      </c>
      <c r="I273" s="133">
        <f>H273/E273*1000</f>
        <v>376.33890961607898</v>
      </c>
      <c r="J273" s="137">
        <v>523</v>
      </c>
      <c r="K273" s="138"/>
      <c r="L273" s="125"/>
    </row>
    <row r="274" spans="2:12" ht="13.35" hidden="1" customHeight="1" x14ac:dyDescent="0.3">
      <c r="B274" s="136" t="s">
        <v>104</v>
      </c>
      <c r="C274" s="25" t="s">
        <v>105</v>
      </c>
      <c r="D274" s="133">
        <v>0</v>
      </c>
      <c r="E274" s="133">
        <v>31</v>
      </c>
      <c r="F274" s="133">
        <v>183</v>
      </c>
      <c r="G274" s="133">
        <f t="shared" ref="G274:G279" si="36">SUM(D274:F274)</f>
        <v>214</v>
      </c>
      <c r="H274" s="133">
        <v>7.49</v>
      </c>
      <c r="I274" s="133">
        <f>H274/E274*1000</f>
        <v>241.61290322580643</v>
      </c>
      <c r="J274" s="139">
        <v>125</v>
      </c>
      <c r="K274" s="138"/>
      <c r="L274" s="125"/>
    </row>
    <row r="275" spans="2:12" ht="13.35" hidden="1" customHeight="1" x14ac:dyDescent="0.3">
      <c r="B275" s="136" t="s">
        <v>106</v>
      </c>
      <c r="C275" s="25" t="s">
        <v>107</v>
      </c>
      <c r="D275" s="133">
        <v>0</v>
      </c>
      <c r="E275" s="133">
        <v>211</v>
      </c>
      <c r="F275" s="133">
        <v>79</v>
      </c>
      <c r="G275" s="133">
        <f t="shared" si="36"/>
        <v>290</v>
      </c>
      <c r="H275" s="133">
        <v>32.4</v>
      </c>
      <c r="I275" s="133">
        <f t="shared" ref="I275:I278" si="37">H275/E275*1000</f>
        <v>153.55450236966826</v>
      </c>
      <c r="J275" s="139">
        <v>925</v>
      </c>
      <c r="K275" s="138"/>
      <c r="L275" s="125"/>
    </row>
    <row r="276" spans="2:12" ht="13.35" hidden="1" customHeight="1" x14ac:dyDescent="0.3">
      <c r="B276" s="136" t="s">
        <v>108</v>
      </c>
      <c r="C276" s="25" t="s">
        <v>109</v>
      </c>
      <c r="D276" s="133">
        <v>132.85</v>
      </c>
      <c r="E276" s="133">
        <v>466.05</v>
      </c>
      <c r="F276" s="133">
        <v>0</v>
      </c>
      <c r="G276" s="133">
        <f t="shared" si="36"/>
        <v>598.9</v>
      </c>
      <c r="H276" s="133">
        <v>87.31</v>
      </c>
      <c r="I276" s="133">
        <f>H276/E276*1000</f>
        <v>187.34041411865678</v>
      </c>
      <c r="J276" s="139">
        <v>564</v>
      </c>
      <c r="K276" s="138"/>
      <c r="L276" s="125"/>
    </row>
    <row r="277" spans="2:12" ht="13.35" hidden="1" customHeight="1" x14ac:dyDescent="0.3">
      <c r="B277" s="136" t="s">
        <v>110</v>
      </c>
      <c r="C277" s="25" t="s">
        <v>111</v>
      </c>
      <c r="D277" s="133">
        <v>5.2</v>
      </c>
      <c r="E277" s="133">
        <v>118.8</v>
      </c>
      <c r="F277" s="133">
        <v>32.65</v>
      </c>
      <c r="G277" s="133">
        <f t="shared" si="36"/>
        <v>156.65</v>
      </c>
      <c r="H277" s="133">
        <v>28.82</v>
      </c>
      <c r="I277" s="133">
        <f t="shared" si="37"/>
        <v>242.59259259259261</v>
      </c>
      <c r="J277" s="139">
        <v>1000</v>
      </c>
      <c r="K277" s="138"/>
      <c r="L277" s="125"/>
    </row>
    <row r="278" spans="2:12" ht="13.35" hidden="1" customHeight="1" x14ac:dyDescent="0.3">
      <c r="B278" s="136" t="s">
        <v>112</v>
      </c>
      <c r="C278" s="25" t="s">
        <v>113</v>
      </c>
      <c r="D278" s="133">
        <v>0</v>
      </c>
      <c r="E278" s="133">
        <v>85</v>
      </c>
      <c r="F278" s="133">
        <v>52.91</v>
      </c>
      <c r="G278" s="133">
        <f t="shared" si="36"/>
        <v>137.91</v>
      </c>
      <c r="H278" s="133">
        <v>19</v>
      </c>
      <c r="I278" s="133">
        <f t="shared" si="37"/>
        <v>223.52941176470588</v>
      </c>
      <c r="J278" s="139">
        <v>85</v>
      </c>
      <c r="K278" s="138"/>
      <c r="L278" s="125"/>
    </row>
    <row r="279" spans="2:12" ht="13.35" hidden="1" customHeight="1" x14ac:dyDescent="0.3">
      <c r="B279" s="140" t="s">
        <v>21</v>
      </c>
      <c r="C279" s="141" t="s">
        <v>114</v>
      </c>
      <c r="D279" s="142">
        <v>0</v>
      </c>
      <c r="E279" s="142">
        <v>0</v>
      </c>
      <c r="F279" s="142">
        <v>0</v>
      </c>
      <c r="G279" s="133">
        <f t="shared" si="36"/>
        <v>0</v>
      </c>
      <c r="H279" s="142">
        <v>0</v>
      </c>
      <c r="I279" s="142">
        <v>0</v>
      </c>
      <c r="J279" s="142">
        <v>0</v>
      </c>
      <c r="K279" s="144"/>
      <c r="L279" s="125"/>
    </row>
    <row r="280" spans="2:12" ht="13.35" hidden="1" customHeight="1" x14ac:dyDescent="0.3">
      <c r="B280" s="90"/>
      <c r="C280" s="91" t="s">
        <v>9</v>
      </c>
      <c r="D280" s="146">
        <f>SUM(D270:D279)</f>
        <v>185.83999999999997</v>
      </c>
      <c r="E280" s="146">
        <f>SUM(E270:E279)</f>
        <v>1165.55</v>
      </c>
      <c r="F280" s="146">
        <f>SUM(F270:F279)</f>
        <v>676.92</v>
      </c>
      <c r="G280" s="146">
        <f>SUM(D280:F280)</f>
        <v>2028.31</v>
      </c>
      <c r="H280" s="146">
        <f>SUM(H270:H279)</f>
        <v>270.56</v>
      </c>
      <c r="I280" s="146">
        <f>H280/E280*1000</f>
        <v>232.1307537214191</v>
      </c>
      <c r="J280" s="147">
        <f>SUM(J270:J279)</f>
        <v>3330</v>
      </c>
      <c r="K280" s="148"/>
      <c r="L280" s="125"/>
    </row>
    <row r="281" spans="2:12" ht="13.35" customHeight="1" x14ac:dyDescent="0.3">
      <c r="D281" s="211"/>
      <c r="E281" s="211"/>
      <c r="F281" s="211"/>
      <c r="G281" s="211"/>
      <c r="H281" s="211"/>
      <c r="I281" s="211"/>
      <c r="J281" s="114"/>
    </row>
    <row r="282" spans="2:12" x14ac:dyDescent="0.3">
      <c r="B282" s="30" t="s">
        <v>52</v>
      </c>
      <c r="C282" s="30"/>
      <c r="D282" s="211"/>
      <c r="E282" s="211"/>
      <c r="F282" s="211"/>
      <c r="G282" s="211"/>
      <c r="H282" s="211"/>
      <c r="I282" s="211"/>
      <c r="J282" s="114"/>
    </row>
    <row r="283" spans="2:12" x14ac:dyDescent="0.3">
      <c r="B283" s="29" t="s">
        <v>53</v>
      </c>
      <c r="C283" s="30" t="s">
        <v>54</v>
      </c>
      <c r="D283" s="211"/>
      <c r="E283" s="211"/>
      <c r="F283" s="211"/>
      <c r="G283" s="211"/>
      <c r="H283" s="211"/>
      <c r="I283" s="211"/>
      <c r="J283" s="114"/>
    </row>
    <row r="284" spans="2:12" x14ac:dyDescent="0.3">
      <c r="B284" s="29" t="s">
        <v>55</v>
      </c>
      <c r="C284" s="30" t="s">
        <v>56</v>
      </c>
      <c r="D284" s="211"/>
      <c r="E284" s="211"/>
      <c r="F284" s="211"/>
      <c r="G284" s="211"/>
      <c r="H284" s="211"/>
      <c r="I284" s="211"/>
      <c r="J284" s="114"/>
    </row>
    <row r="285" spans="2:12" x14ac:dyDescent="0.3">
      <c r="B285" s="29" t="s">
        <v>57</v>
      </c>
      <c r="C285" s="30" t="s">
        <v>58</v>
      </c>
      <c r="D285" s="211"/>
      <c r="E285" s="211"/>
      <c r="F285" s="211"/>
      <c r="G285" s="211"/>
      <c r="H285" s="211"/>
      <c r="I285" s="211"/>
      <c r="J285" s="114"/>
    </row>
    <row r="286" spans="2:12" x14ac:dyDescent="0.3">
      <c r="D286" s="211"/>
      <c r="E286" s="211"/>
      <c r="F286" s="211"/>
      <c r="G286" s="211"/>
      <c r="H286" s="211"/>
      <c r="I286" s="211"/>
    </row>
    <row r="287" spans="2:12" x14ac:dyDescent="0.3">
      <c r="D287" s="211"/>
      <c r="E287" s="211"/>
      <c r="F287" s="211"/>
      <c r="G287" s="211"/>
      <c r="H287" s="211"/>
      <c r="I287" s="211"/>
    </row>
    <row r="288" spans="2:12" x14ac:dyDescent="0.3">
      <c r="D288" s="211"/>
      <c r="E288" s="211"/>
      <c r="F288" s="211"/>
      <c r="G288" s="211"/>
      <c r="H288" s="211"/>
      <c r="I288" s="211"/>
    </row>
    <row r="289" spans="4:10" x14ac:dyDescent="0.3">
      <c r="D289" s="211"/>
      <c r="E289" s="211"/>
      <c r="F289" s="211"/>
      <c r="G289" s="211"/>
      <c r="H289" s="211"/>
      <c r="I289" s="211"/>
    </row>
    <row r="290" spans="4:10" x14ac:dyDescent="0.3">
      <c r="D290" s="211"/>
      <c r="E290" s="211"/>
      <c r="F290" s="211"/>
      <c r="G290" s="211"/>
      <c r="H290" s="211"/>
      <c r="I290" s="211"/>
      <c r="J290" s="114"/>
    </row>
    <row r="291" spans="4:10" x14ac:dyDescent="0.3">
      <c r="D291" s="211"/>
      <c r="E291" s="211"/>
      <c r="F291" s="211"/>
      <c r="G291" s="211"/>
      <c r="H291" s="211"/>
      <c r="I291" s="211"/>
      <c r="J291" s="114"/>
    </row>
    <row r="292" spans="4:10" x14ac:dyDescent="0.3">
      <c r="D292" s="211"/>
      <c r="E292" s="211"/>
      <c r="F292" s="211"/>
      <c r="G292" s="211"/>
      <c r="H292" s="211"/>
      <c r="I292" s="211"/>
      <c r="J292" s="114"/>
    </row>
    <row r="293" spans="4:10" x14ac:dyDescent="0.3">
      <c r="D293" s="211"/>
      <c r="E293" s="211"/>
      <c r="F293" s="211"/>
      <c r="G293" s="211"/>
      <c r="H293" s="211"/>
      <c r="I293" s="211"/>
      <c r="J293" s="114"/>
    </row>
    <row r="294" spans="4:10" x14ac:dyDescent="0.3">
      <c r="D294" s="211"/>
      <c r="E294" s="211"/>
      <c r="F294" s="211"/>
      <c r="G294" s="211"/>
      <c r="H294" s="211"/>
      <c r="I294" s="211"/>
      <c r="J294" s="114"/>
    </row>
    <row r="295" spans="4:10" x14ac:dyDescent="0.3">
      <c r="D295" s="211"/>
      <c r="E295" s="211"/>
      <c r="F295" s="211"/>
      <c r="G295" s="211"/>
      <c r="H295" s="211"/>
      <c r="I295" s="211"/>
      <c r="J295" s="114"/>
    </row>
    <row r="296" spans="4:10" x14ac:dyDescent="0.3">
      <c r="D296" s="211"/>
      <c r="E296" s="211"/>
      <c r="F296" s="211"/>
      <c r="G296" s="211"/>
      <c r="H296" s="211"/>
      <c r="I296" s="211"/>
      <c r="J296" s="114"/>
    </row>
    <row r="297" spans="4:10" x14ac:dyDescent="0.3">
      <c r="D297" s="211"/>
      <c r="E297" s="211"/>
      <c r="F297" s="211"/>
      <c r="G297" s="211"/>
      <c r="H297" s="211"/>
      <c r="I297" s="211"/>
      <c r="J297" s="114"/>
    </row>
    <row r="298" spans="4:10" x14ac:dyDescent="0.3">
      <c r="D298" s="211"/>
      <c r="E298" s="211"/>
      <c r="F298" s="211"/>
      <c r="G298" s="211"/>
      <c r="H298" s="211"/>
      <c r="I298" s="211"/>
      <c r="J298" s="114"/>
    </row>
    <row r="299" spans="4:10" x14ac:dyDescent="0.3">
      <c r="D299" s="211"/>
      <c r="E299" s="211"/>
      <c r="F299" s="211"/>
      <c r="G299" s="211"/>
      <c r="H299" s="211"/>
      <c r="I299" s="211"/>
      <c r="J299" s="114"/>
    </row>
    <row r="300" spans="4:10" x14ac:dyDescent="0.3">
      <c r="D300" s="211"/>
      <c r="E300" s="211"/>
      <c r="F300" s="211"/>
      <c r="G300" s="211"/>
      <c r="H300" s="211"/>
      <c r="I300" s="211"/>
      <c r="J300" s="114"/>
    </row>
    <row r="301" spans="4:10" x14ac:dyDescent="0.3">
      <c r="D301" s="211"/>
      <c r="E301" s="211"/>
      <c r="F301" s="211"/>
      <c r="G301" s="211"/>
      <c r="H301" s="211"/>
      <c r="I301" s="211"/>
      <c r="J301" s="114"/>
    </row>
    <row r="302" spans="4:10" x14ac:dyDescent="0.3">
      <c r="J302" s="114"/>
    </row>
    <row r="303" spans="4:10" x14ac:dyDescent="0.3">
      <c r="J303" s="114"/>
    </row>
    <row r="304" spans="4:10" x14ac:dyDescent="0.3">
      <c r="J304" s="114"/>
    </row>
    <row r="305" spans="10:10" x14ac:dyDescent="0.3">
      <c r="J305" s="114"/>
    </row>
    <row r="306" spans="10:10" x14ac:dyDescent="0.3">
      <c r="J306" s="114"/>
    </row>
    <row r="307" spans="10:10" x14ac:dyDescent="0.3">
      <c r="J307" s="114"/>
    </row>
    <row r="308" spans="10:10" x14ac:dyDescent="0.3">
      <c r="J308" s="114"/>
    </row>
    <row r="309" spans="10:10" x14ac:dyDescent="0.3">
      <c r="J309" s="114"/>
    </row>
    <row r="310" spans="10:10" x14ac:dyDescent="0.3">
      <c r="J310" s="114"/>
    </row>
    <row r="311" spans="10:10" x14ac:dyDescent="0.3">
      <c r="J311" s="114"/>
    </row>
    <row r="312" spans="10:10" x14ac:dyDescent="0.3">
      <c r="J312" s="114"/>
    </row>
    <row r="313" spans="10:10" x14ac:dyDescent="0.3">
      <c r="J313" s="114"/>
    </row>
    <row r="314" spans="10:10" x14ac:dyDescent="0.3">
      <c r="J314" s="114"/>
    </row>
    <row r="315" spans="10:10" x14ac:dyDescent="0.3">
      <c r="J315" s="114"/>
    </row>
    <row r="316" spans="10:10" x14ac:dyDescent="0.3">
      <c r="J316" s="114"/>
    </row>
    <row r="317" spans="10:10" x14ac:dyDescent="0.3">
      <c r="J317" s="114"/>
    </row>
    <row r="318" spans="10:10" x14ac:dyDescent="0.3">
      <c r="J318" s="114"/>
    </row>
    <row r="319" spans="10:10" x14ac:dyDescent="0.3">
      <c r="J319" s="114"/>
    </row>
    <row r="320" spans="10:10" x14ac:dyDescent="0.3">
      <c r="J320" s="114"/>
    </row>
    <row r="321" spans="10:10" x14ac:dyDescent="0.3">
      <c r="J321" s="114"/>
    </row>
    <row r="322" spans="10:10" x14ac:dyDescent="0.3">
      <c r="J322" s="114"/>
    </row>
    <row r="323" spans="10:10" x14ac:dyDescent="0.3">
      <c r="J323" s="114"/>
    </row>
    <row r="324" spans="10:10" x14ac:dyDescent="0.3">
      <c r="J324" s="114"/>
    </row>
    <row r="325" spans="10:10" x14ac:dyDescent="0.3">
      <c r="J325" s="114"/>
    </row>
    <row r="326" spans="10:10" x14ac:dyDescent="0.3">
      <c r="J326" s="114"/>
    </row>
    <row r="327" spans="10:10" x14ac:dyDescent="0.3">
      <c r="J327" s="114"/>
    </row>
  </sheetData>
  <mergeCells count="107">
    <mergeCell ref="B1:K1"/>
    <mergeCell ref="B2:K2"/>
    <mergeCell ref="B5:B6"/>
    <mergeCell ref="C5:C6"/>
    <mergeCell ref="D5:G5"/>
    <mergeCell ref="H5:H6"/>
    <mergeCell ref="I5:I6"/>
    <mergeCell ref="J5:J6"/>
    <mergeCell ref="K5:K6"/>
    <mergeCell ref="K22:K23"/>
    <mergeCell ref="B39:B40"/>
    <mergeCell ref="C39:C40"/>
    <mergeCell ref="D39:G39"/>
    <mergeCell ref="H39:H40"/>
    <mergeCell ref="I39:I40"/>
    <mergeCell ref="J39:J40"/>
    <mergeCell ref="K39:K40"/>
    <mergeCell ref="B22:B23"/>
    <mergeCell ref="C22:C23"/>
    <mergeCell ref="D22:G22"/>
    <mergeCell ref="H22:H23"/>
    <mergeCell ref="I22:I23"/>
    <mergeCell ref="J22:J23"/>
    <mergeCell ref="K59:K60"/>
    <mergeCell ref="B76:B77"/>
    <mergeCell ref="C76:C77"/>
    <mergeCell ref="D76:G76"/>
    <mergeCell ref="H76:H77"/>
    <mergeCell ref="I76:I77"/>
    <mergeCell ref="J76:J77"/>
    <mergeCell ref="K76:K77"/>
    <mergeCell ref="B59:B60"/>
    <mergeCell ref="C59:C60"/>
    <mergeCell ref="D59:G59"/>
    <mergeCell ref="H59:H60"/>
    <mergeCell ref="I59:I60"/>
    <mergeCell ref="J59:J60"/>
    <mergeCell ref="K93:K94"/>
    <mergeCell ref="B117:B118"/>
    <mergeCell ref="C117:C118"/>
    <mergeCell ref="D117:G117"/>
    <mergeCell ref="H117:H118"/>
    <mergeCell ref="I117:I118"/>
    <mergeCell ref="J117:J118"/>
    <mergeCell ref="K117:K118"/>
    <mergeCell ref="B93:B94"/>
    <mergeCell ref="C93:C94"/>
    <mergeCell ref="D93:G93"/>
    <mergeCell ref="H93:H94"/>
    <mergeCell ref="I93:I94"/>
    <mergeCell ref="J93:J94"/>
    <mergeCell ref="K134:K135"/>
    <mergeCell ref="B151:B152"/>
    <mergeCell ref="C151:C152"/>
    <mergeCell ref="D151:G151"/>
    <mergeCell ref="H151:H152"/>
    <mergeCell ref="I151:I152"/>
    <mergeCell ref="J151:J152"/>
    <mergeCell ref="K151:K152"/>
    <mergeCell ref="B134:B135"/>
    <mergeCell ref="C134:C135"/>
    <mergeCell ref="D134:G134"/>
    <mergeCell ref="H134:H135"/>
    <mergeCell ref="I134:I135"/>
    <mergeCell ref="J134:J135"/>
    <mergeCell ref="K175:K176"/>
    <mergeCell ref="B192:B193"/>
    <mergeCell ref="C192:C193"/>
    <mergeCell ref="D192:G192"/>
    <mergeCell ref="H192:H193"/>
    <mergeCell ref="I192:I193"/>
    <mergeCell ref="J192:J193"/>
    <mergeCell ref="K192:K193"/>
    <mergeCell ref="B175:B176"/>
    <mergeCell ref="C175:C176"/>
    <mergeCell ref="D175:G175"/>
    <mergeCell ref="H175:H176"/>
    <mergeCell ref="I175:I176"/>
    <mergeCell ref="J175:J176"/>
    <mergeCell ref="K211:K212"/>
    <mergeCell ref="B235:B236"/>
    <mergeCell ref="C235:C236"/>
    <mergeCell ref="D235:G235"/>
    <mergeCell ref="H235:H236"/>
    <mergeCell ref="I235:I236"/>
    <mergeCell ref="J235:J236"/>
    <mergeCell ref="K235:K236"/>
    <mergeCell ref="B211:B212"/>
    <mergeCell ref="C211:C212"/>
    <mergeCell ref="D211:G211"/>
    <mergeCell ref="H211:H212"/>
    <mergeCell ref="I211:I212"/>
    <mergeCell ref="J211:J212"/>
    <mergeCell ref="K250:K251"/>
    <mergeCell ref="B267:B268"/>
    <mergeCell ref="C267:C268"/>
    <mergeCell ref="D267:G267"/>
    <mergeCell ref="H267:H268"/>
    <mergeCell ref="I267:I268"/>
    <mergeCell ref="J267:J268"/>
    <mergeCell ref="K267:K268"/>
    <mergeCell ref="B250:B251"/>
    <mergeCell ref="C250:C251"/>
    <mergeCell ref="D250:G250"/>
    <mergeCell ref="H250:H251"/>
    <mergeCell ref="I250:I251"/>
    <mergeCell ref="J250:J251"/>
  </mergeCells>
  <pageMargins left="0.35433070866141736" right="0.35433070866141736" top="0.86614173228346458" bottom="0.39370078740157483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Tanhun</vt:lpstr>
      <vt:lpstr>Tanhun1</vt:lpstr>
      <vt:lpstr>Tansim</vt:lpstr>
      <vt:lpstr>Tansim1</vt:lpstr>
      <vt:lpstr>TEBU PBS</vt:lpstr>
      <vt:lpstr>Sheet1</vt:lpstr>
      <vt:lpstr>Unggulan_tanhun</vt:lpstr>
      <vt:lpstr>Unggulan_tansim</vt:lpstr>
      <vt:lpstr>Tanhun1 (3)</vt:lpstr>
      <vt:lpstr>Tanhun1 (2)</vt:lpstr>
      <vt:lpstr>Tanhun!Print_Area</vt:lpstr>
      <vt:lpstr>Tanhun1!Print_Area</vt:lpstr>
      <vt:lpstr>'Tanhun1 (2)'!Print_Area</vt:lpstr>
      <vt:lpstr>'Tanhun1 (3)'!Print_Area</vt:lpstr>
      <vt:lpstr>Tansim!Print_Area</vt:lpstr>
      <vt:lpstr>Tansim1!Print_Area</vt:lpstr>
      <vt:lpstr>Unggulan_tanhun!Print_Area</vt:lpstr>
      <vt:lpstr>Unggulan_tansim!Print_Area</vt:lpstr>
      <vt:lpstr>'TEBU PBS'!Print_Titles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DISBUN2</dc:creator>
  <cp:lastModifiedBy>HP</cp:lastModifiedBy>
  <cp:lastPrinted>2023-08-22T02:35:12Z</cp:lastPrinted>
  <dcterms:created xsi:type="dcterms:W3CDTF">2019-01-29T02:14:03Z</dcterms:created>
  <dcterms:modified xsi:type="dcterms:W3CDTF">2023-09-06T01:46:30Z</dcterms:modified>
</cp:coreProperties>
</file>