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42D9941D-2CD0-4D2D-A208-6915AB1ECF1C}" xr6:coauthVersionLast="40" xr6:coauthVersionMax="40" xr10:uidLastSave="{00000000-0000-0000-0000-000000000000}"/>
  <bookViews>
    <workbookView xWindow="0" yWindow="0" windowWidth="24000" windowHeight="9525" xr2:uid="{FC82E3D3-CF38-4D8A-8757-E66481BE52C1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7" i="1"/>
  <c r="F17" i="1"/>
  <c r="D17" i="1"/>
  <c r="J17" i="1" s="1"/>
  <c r="K17" i="1" s="1"/>
  <c r="C17" i="1"/>
  <c r="G16" i="1"/>
  <c r="F16" i="1"/>
  <c r="D16" i="1"/>
  <c r="H16" i="1" s="1"/>
  <c r="I16" i="1" s="1"/>
  <c r="C16" i="1"/>
  <c r="F15" i="1"/>
  <c r="D15" i="1"/>
  <c r="J15" i="1" s="1"/>
  <c r="C15" i="1"/>
  <c r="G14" i="1"/>
  <c r="F14" i="1"/>
  <c r="D14" i="1"/>
  <c r="H14" i="1" s="1"/>
  <c r="C14" i="1"/>
  <c r="G13" i="1"/>
  <c r="F13" i="1"/>
  <c r="D13" i="1"/>
  <c r="C13" i="1"/>
  <c r="G12" i="1"/>
  <c r="F12" i="1"/>
  <c r="D12" i="1"/>
  <c r="H12" i="1" s="1"/>
  <c r="C12" i="1"/>
  <c r="G11" i="1"/>
  <c r="F11" i="1"/>
  <c r="D11" i="1"/>
  <c r="C11" i="1"/>
  <c r="G10" i="1"/>
  <c r="F10" i="1"/>
  <c r="D10" i="1"/>
  <c r="H10" i="1" s="1"/>
  <c r="C10" i="1"/>
  <c r="G9" i="1"/>
  <c r="G18" i="1" s="1"/>
  <c r="F9" i="1"/>
  <c r="D9" i="1"/>
  <c r="C9" i="1"/>
  <c r="A9" i="1"/>
  <c r="A10" i="1" s="1"/>
  <c r="A11" i="1" s="1"/>
  <c r="A12" i="1" s="1"/>
  <c r="A13" i="1" s="1"/>
  <c r="A14" i="1" s="1"/>
  <c r="A15" i="1" s="1"/>
  <c r="A16" i="1" s="1"/>
  <c r="A17" i="1" s="1"/>
  <c r="F8" i="1"/>
  <c r="D8" i="1"/>
  <c r="C8" i="1"/>
  <c r="A2" i="1"/>
  <c r="H9" i="1" l="1"/>
  <c r="I12" i="1"/>
  <c r="I14" i="1"/>
  <c r="J11" i="1"/>
  <c r="K11" i="1" s="1"/>
  <c r="J12" i="1"/>
  <c r="K12" i="1" s="1"/>
  <c r="C18" i="1"/>
  <c r="D18" i="1"/>
  <c r="I10" i="1"/>
  <c r="J13" i="1"/>
  <c r="K13" i="1" s="1"/>
  <c r="J14" i="1"/>
  <c r="K14" i="1" s="1"/>
  <c r="K15" i="1"/>
  <c r="F18" i="1"/>
  <c r="H8" i="1"/>
  <c r="I8" i="1" s="1"/>
  <c r="I9" i="1"/>
  <c r="J10" i="1"/>
  <c r="K10" i="1" s="1"/>
  <c r="H15" i="1"/>
  <c r="I15" i="1" s="1"/>
  <c r="J16" i="1"/>
  <c r="K16" i="1" s="1"/>
  <c r="H17" i="1"/>
  <c r="I17" i="1" s="1"/>
  <c r="J9" i="1"/>
  <c r="K9" i="1" s="1"/>
  <c r="J8" i="1"/>
  <c r="H11" i="1"/>
  <c r="I11" i="1" s="1"/>
  <c r="H13" i="1"/>
  <c r="I13" i="1" s="1"/>
  <c r="K8" i="1" l="1"/>
  <c r="J18" i="1"/>
  <c r="K18" i="1" s="1"/>
  <c r="H18" i="1"/>
  <c r="I18" i="1" s="1"/>
</calcChain>
</file>

<file path=xl/sharedStrings.xml><?xml version="1.0" encoding="utf-8"?>
<sst xmlns="http://schemas.openxmlformats.org/spreadsheetml/2006/main" count="33" uniqueCount="28">
  <si>
    <t>Angka Partisipasi Kasar (APK) Tingkat SD/MI dan Paket A</t>
  </si>
  <si>
    <t>No.</t>
  </si>
  <si>
    <t>Kabupaten/Kota</t>
  </si>
  <si>
    <t>Penduduk</t>
  </si>
  <si>
    <t>Peserta Didik Seluruhnya</t>
  </si>
  <si>
    <t>APK</t>
  </si>
  <si>
    <t>Usia 7-12</t>
  </si>
  <si>
    <t>SD</t>
  </si>
  <si>
    <t>MI</t>
  </si>
  <si>
    <t>SDLB</t>
  </si>
  <si>
    <t>Paket A</t>
  </si>
  <si>
    <t>Tidak Termasuk Paket A</t>
  </si>
  <si>
    <t>Termasuk Paket A</t>
  </si>
  <si>
    <t>Tahun</t>
  </si>
  <si>
    <t>Setara</t>
  </si>
  <si>
    <t>Jumlah</t>
  </si>
  <si>
    <t>%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</si>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</sst>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41" fontId="3" fillId="0" borderId="0" xfId="2" applyFont="1"/>
    <xf numFmtId="0" fontId="4" fillId="0" borderId="0" xfId="0" applyFont="1"/>
    <xf numFmtId="165" fontId="4" fillId="0" borderId="0" xfId="0" applyNumberFormat="1" applyFont="1"/>
    <xf numFmtId="0" fontId="3" fillId="0" borderId="22" xfId="0" applyFont="1" applyBorder="1" applyAlignment="1">
      <alignment vertical="center"/>
    </xf>
    <xf numFmtId="165" fontId="3" fillId="0" borderId="23" xfId="1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65" fontId="3" fillId="0" borderId="22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23" xfId="0" applyNumberFormat="1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165" fontId="3" fillId="0" borderId="22" xfId="1" applyNumberFormat="1" applyFont="1" applyBorder="1" applyAlignment="1">
      <alignment vertical="center"/>
    </xf>
    <xf numFmtId="165" fontId="3" fillId="0" borderId="27" xfId="1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5" fontId="2" fillId="2" borderId="27" xfId="1" applyNumberFormat="1" applyFont="1" applyFill="1" applyBorder="1" applyAlignment="1">
      <alignment vertical="center"/>
    </xf>
    <xf numFmtId="43" fontId="2" fillId="2" borderId="27" xfId="1" applyFont="1" applyFill="1" applyBorder="1" applyAlignment="1">
      <alignment vertical="center"/>
    </xf>
    <xf numFmtId="43" fontId="2" fillId="2" borderId="28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ku%20saku%202017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Sheet6"/>
      <sheetName val="tab4"/>
      <sheetName val="tab5"/>
      <sheetName val="tab6"/>
      <sheetName val="Sheet5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8"/>
      <sheetName val="tab17"/>
      <sheetName val="tab19"/>
      <sheetName val="tab20"/>
      <sheetName val="Sheet4"/>
      <sheetName val="tab22"/>
      <sheetName val="tab21"/>
      <sheetName val="tab24"/>
      <sheetName val="tab23"/>
      <sheetName val="tab25"/>
      <sheetName val="tab26"/>
      <sheetName val="tabel32"/>
      <sheetName val="tab 31"/>
      <sheetName val="tab27"/>
      <sheetName val="tab 34"/>
      <sheetName val="tab 35"/>
      <sheetName val="tab 36"/>
      <sheetName val="Sheet7"/>
      <sheetName val="tab 37"/>
      <sheetName val="Sheet9"/>
      <sheetName val="tab42"/>
      <sheetName val="tab40"/>
      <sheetName val="apkpaud"/>
      <sheetName val="apktk"/>
      <sheetName val="ratio"/>
      <sheetName val="rsd"/>
      <sheetName val="APS"/>
      <sheetName val="Sheet1"/>
      <sheetName val="apk2007"/>
      <sheetName val="set"/>
      <sheetName val="Sheet2"/>
      <sheetName val="do"/>
      <sheetName val="apkapm"/>
      <sheetName val="DOAGMA"/>
      <sheetName val="rata lama sekolah"/>
      <sheetName val="Sheet8"/>
    </sheetNames>
    <sheetDataSet>
      <sheetData sheetId="0"/>
      <sheetData sheetId="1">
        <row r="6">
          <cell r="F6">
            <v>74539</v>
          </cell>
        </row>
        <row r="7">
          <cell r="F7">
            <v>109482</v>
          </cell>
        </row>
        <row r="8">
          <cell r="F8">
            <v>141703</v>
          </cell>
        </row>
        <row r="9">
          <cell r="F9">
            <v>51081</v>
          </cell>
        </row>
        <row r="10">
          <cell r="F10">
            <v>35323</v>
          </cell>
        </row>
        <row r="11">
          <cell r="F11">
            <v>63398</v>
          </cell>
        </row>
        <row r="12">
          <cell r="F12">
            <v>15820</v>
          </cell>
        </row>
        <row r="13">
          <cell r="F13">
            <v>25777</v>
          </cell>
        </row>
        <row r="14">
          <cell r="F14">
            <v>46209</v>
          </cell>
        </row>
        <row r="15">
          <cell r="F15">
            <v>16926</v>
          </cell>
        </row>
      </sheetData>
      <sheetData sheetId="2"/>
      <sheetData sheetId="3"/>
      <sheetData sheetId="4">
        <row r="8">
          <cell r="K8">
            <v>158</v>
          </cell>
        </row>
        <row r="9">
          <cell r="K9">
            <v>224</v>
          </cell>
        </row>
        <row r="10">
          <cell r="K10">
            <v>284</v>
          </cell>
        </row>
        <row r="11">
          <cell r="K11">
            <v>85</v>
          </cell>
        </row>
        <row r="12">
          <cell r="K12">
            <v>408</v>
          </cell>
        </row>
        <row r="13">
          <cell r="K13">
            <v>416</v>
          </cell>
        </row>
        <row r="14">
          <cell r="K14">
            <v>34</v>
          </cell>
        </row>
        <row r="15">
          <cell r="K15">
            <v>18</v>
          </cell>
        </row>
        <row r="16">
          <cell r="K16">
            <v>183</v>
          </cell>
        </row>
        <row r="17">
          <cell r="K17">
            <v>289</v>
          </cell>
        </row>
      </sheetData>
      <sheetData sheetId="5"/>
      <sheetData sheetId="6"/>
      <sheetData sheetId="7"/>
      <sheetData sheetId="8"/>
      <sheetData sheetId="9">
        <row r="3">
          <cell r="A3" t="str">
            <v>Provinsi Nusa Tenggara Barat Tahun 2017/2018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7">
          <cell r="F7">
            <v>65141</v>
          </cell>
        </row>
        <row r="8">
          <cell r="F8">
            <v>89733</v>
          </cell>
        </row>
        <row r="9">
          <cell r="F9">
            <v>123267</v>
          </cell>
        </row>
        <row r="10">
          <cell r="F10">
            <v>48722</v>
          </cell>
        </row>
        <row r="11">
          <cell r="F11">
            <v>31553</v>
          </cell>
        </row>
        <row r="12">
          <cell r="F12">
            <v>54098</v>
          </cell>
        </row>
        <row r="13">
          <cell r="F13">
            <v>15977</v>
          </cell>
        </row>
        <row r="14">
          <cell r="F14">
            <v>24457</v>
          </cell>
        </row>
        <row r="15">
          <cell r="F15">
            <v>44319</v>
          </cell>
        </row>
        <row r="16">
          <cell r="F16">
            <v>15411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B5F08-F2C6-4F32-A13C-AC6165F6E9BB}">
  <dimension ref="A1:Q23"/>
  <sheetViews>
    <sheetView tabSelected="1" workbookViewId="0">
      <selection activeCell="A19" sqref="A19"/>
    </sheetView>
  </sheetViews>
  <sheetFormatPr defaultRowHeight="11.25" x14ac:dyDescent="0.2"/>
  <cols>
    <col min="1" max="1" width="6.7109375" style="3" customWidth="1"/>
    <col min="2" max="2" width="18.140625" style="3" customWidth="1"/>
    <col min="3" max="6" width="10.140625" style="3" customWidth="1"/>
    <col min="7" max="11" width="12.7109375" style="3" customWidth="1"/>
    <col min="12" max="255" width="9.140625" style="3"/>
    <col min="256" max="256" width="2.85546875" style="3" customWidth="1"/>
    <col min="257" max="257" width="18.140625" style="3" customWidth="1"/>
    <col min="258" max="266" width="10.140625" style="3" customWidth="1"/>
    <col min="267" max="511" width="9.140625" style="3"/>
    <col min="512" max="512" width="2.85546875" style="3" customWidth="1"/>
    <col min="513" max="513" width="18.140625" style="3" customWidth="1"/>
    <col min="514" max="522" width="10.140625" style="3" customWidth="1"/>
    <col min="523" max="767" width="9.140625" style="3"/>
    <col min="768" max="768" width="2.85546875" style="3" customWidth="1"/>
    <col min="769" max="769" width="18.140625" style="3" customWidth="1"/>
    <col min="770" max="778" width="10.140625" style="3" customWidth="1"/>
    <col min="779" max="1023" width="9.140625" style="3"/>
    <col min="1024" max="1024" width="2.85546875" style="3" customWidth="1"/>
    <col min="1025" max="1025" width="18.140625" style="3" customWidth="1"/>
    <col min="1026" max="1034" width="10.140625" style="3" customWidth="1"/>
    <col min="1035" max="1279" width="9.140625" style="3"/>
    <col min="1280" max="1280" width="2.85546875" style="3" customWidth="1"/>
    <col min="1281" max="1281" width="18.140625" style="3" customWidth="1"/>
    <col min="1282" max="1290" width="10.140625" style="3" customWidth="1"/>
    <col min="1291" max="1535" width="9.140625" style="3"/>
    <col min="1536" max="1536" width="2.85546875" style="3" customWidth="1"/>
    <col min="1537" max="1537" width="18.140625" style="3" customWidth="1"/>
    <col min="1538" max="1546" width="10.140625" style="3" customWidth="1"/>
    <col min="1547" max="1791" width="9.140625" style="3"/>
    <col min="1792" max="1792" width="2.85546875" style="3" customWidth="1"/>
    <col min="1793" max="1793" width="18.140625" style="3" customWidth="1"/>
    <col min="1794" max="1802" width="10.140625" style="3" customWidth="1"/>
    <col min="1803" max="2047" width="9.140625" style="3"/>
    <col min="2048" max="2048" width="2.85546875" style="3" customWidth="1"/>
    <col min="2049" max="2049" width="18.140625" style="3" customWidth="1"/>
    <col min="2050" max="2058" width="10.140625" style="3" customWidth="1"/>
    <col min="2059" max="2303" width="9.140625" style="3"/>
    <col min="2304" max="2304" width="2.85546875" style="3" customWidth="1"/>
    <col min="2305" max="2305" width="18.140625" style="3" customWidth="1"/>
    <col min="2306" max="2314" width="10.140625" style="3" customWidth="1"/>
    <col min="2315" max="2559" width="9.140625" style="3"/>
    <col min="2560" max="2560" width="2.85546875" style="3" customWidth="1"/>
    <col min="2561" max="2561" width="18.140625" style="3" customWidth="1"/>
    <col min="2562" max="2570" width="10.140625" style="3" customWidth="1"/>
    <col min="2571" max="2815" width="9.140625" style="3"/>
    <col min="2816" max="2816" width="2.85546875" style="3" customWidth="1"/>
    <col min="2817" max="2817" width="18.140625" style="3" customWidth="1"/>
    <col min="2818" max="2826" width="10.140625" style="3" customWidth="1"/>
    <col min="2827" max="3071" width="9.140625" style="3"/>
    <col min="3072" max="3072" width="2.85546875" style="3" customWidth="1"/>
    <col min="3073" max="3073" width="18.140625" style="3" customWidth="1"/>
    <col min="3074" max="3082" width="10.140625" style="3" customWidth="1"/>
    <col min="3083" max="3327" width="9.140625" style="3"/>
    <col min="3328" max="3328" width="2.85546875" style="3" customWidth="1"/>
    <col min="3329" max="3329" width="18.140625" style="3" customWidth="1"/>
    <col min="3330" max="3338" width="10.140625" style="3" customWidth="1"/>
    <col min="3339" max="3583" width="9.140625" style="3"/>
    <col min="3584" max="3584" width="2.85546875" style="3" customWidth="1"/>
    <col min="3585" max="3585" width="18.140625" style="3" customWidth="1"/>
    <col min="3586" max="3594" width="10.140625" style="3" customWidth="1"/>
    <col min="3595" max="3839" width="9.140625" style="3"/>
    <col min="3840" max="3840" width="2.85546875" style="3" customWidth="1"/>
    <col min="3841" max="3841" width="18.140625" style="3" customWidth="1"/>
    <col min="3842" max="3850" width="10.140625" style="3" customWidth="1"/>
    <col min="3851" max="4095" width="9.140625" style="3"/>
    <col min="4096" max="4096" width="2.85546875" style="3" customWidth="1"/>
    <col min="4097" max="4097" width="18.140625" style="3" customWidth="1"/>
    <col min="4098" max="4106" width="10.140625" style="3" customWidth="1"/>
    <col min="4107" max="4351" width="9.140625" style="3"/>
    <col min="4352" max="4352" width="2.85546875" style="3" customWidth="1"/>
    <col min="4353" max="4353" width="18.140625" style="3" customWidth="1"/>
    <col min="4354" max="4362" width="10.140625" style="3" customWidth="1"/>
    <col min="4363" max="4607" width="9.140625" style="3"/>
    <col min="4608" max="4608" width="2.85546875" style="3" customWidth="1"/>
    <col min="4609" max="4609" width="18.140625" style="3" customWidth="1"/>
    <col min="4610" max="4618" width="10.140625" style="3" customWidth="1"/>
    <col min="4619" max="4863" width="9.140625" style="3"/>
    <col min="4864" max="4864" width="2.85546875" style="3" customWidth="1"/>
    <col min="4865" max="4865" width="18.140625" style="3" customWidth="1"/>
    <col min="4866" max="4874" width="10.140625" style="3" customWidth="1"/>
    <col min="4875" max="5119" width="9.140625" style="3"/>
    <col min="5120" max="5120" width="2.85546875" style="3" customWidth="1"/>
    <col min="5121" max="5121" width="18.140625" style="3" customWidth="1"/>
    <col min="5122" max="5130" width="10.140625" style="3" customWidth="1"/>
    <col min="5131" max="5375" width="9.140625" style="3"/>
    <col min="5376" max="5376" width="2.85546875" style="3" customWidth="1"/>
    <col min="5377" max="5377" width="18.140625" style="3" customWidth="1"/>
    <col min="5378" max="5386" width="10.140625" style="3" customWidth="1"/>
    <col min="5387" max="5631" width="9.140625" style="3"/>
    <col min="5632" max="5632" width="2.85546875" style="3" customWidth="1"/>
    <col min="5633" max="5633" width="18.140625" style="3" customWidth="1"/>
    <col min="5634" max="5642" width="10.140625" style="3" customWidth="1"/>
    <col min="5643" max="5887" width="9.140625" style="3"/>
    <col min="5888" max="5888" width="2.85546875" style="3" customWidth="1"/>
    <col min="5889" max="5889" width="18.140625" style="3" customWidth="1"/>
    <col min="5890" max="5898" width="10.140625" style="3" customWidth="1"/>
    <col min="5899" max="6143" width="9.140625" style="3"/>
    <col min="6144" max="6144" width="2.85546875" style="3" customWidth="1"/>
    <col min="6145" max="6145" width="18.140625" style="3" customWidth="1"/>
    <col min="6146" max="6154" width="10.140625" style="3" customWidth="1"/>
    <col min="6155" max="6399" width="9.140625" style="3"/>
    <col min="6400" max="6400" width="2.85546875" style="3" customWidth="1"/>
    <col min="6401" max="6401" width="18.140625" style="3" customWidth="1"/>
    <col min="6402" max="6410" width="10.140625" style="3" customWidth="1"/>
    <col min="6411" max="6655" width="9.140625" style="3"/>
    <col min="6656" max="6656" width="2.85546875" style="3" customWidth="1"/>
    <col min="6657" max="6657" width="18.140625" style="3" customWidth="1"/>
    <col min="6658" max="6666" width="10.140625" style="3" customWidth="1"/>
    <col min="6667" max="6911" width="9.140625" style="3"/>
    <col min="6912" max="6912" width="2.85546875" style="3" customWidth="1"/>
    <col min="6913" max="6913" width="18.140625" style="3" customWidth="1"/>
    <col min="6914" max="6922" width="10.140625" style="3" customWidth="1"/>
    <col min="6923" max="7167" width="9.140625" style="3"/>
    <col min="7168" max="7168" width="2.85546875" style="3" customWidth="1"/>
    <col min="7169" max="7169" width="18.140625" style="3" customWidth="1"/>
    <col min="7170" max="7178" width="10.140625" style="3" customWidth="1"/>
    <col min="7179" max="7423" width="9.140625" style="3"/>
    <col min="7424" max="7424" width="2.85546875" style="3" customWidth="1"/>
    <col min="7425" max="7425" width="18.140625" style="3" customWidth="1"/>
    <col min="7426" max="7434" width="10.140625" style="3" customWidth="1"/>
    <col min="7435" max="7679" width="9.140625" style="3"/>
    <col min="7680" max="7680" width="2.85546875" style="3" customWidth="1"/>
    <col min="7681" max="7681" width="18.140625" style="3" customWidth="1"/>
    <col min="7682" max="7690" width="10.140625" style="3" customWidth="1"/>
    <col min="7691" max="7935" width="9.140625" style="3"/>
    <col min="7936" max="7936" width="2.85546875" style="3" customWidth="1"/>
    <col min="7937" max="7937" width="18.140625" style="3" customWidth="1"/>
    <col min="7938" max="7946" width="10.140625" style="3" customWidth="1"/>
    <col min="7947" max="8191" width="9.140625" style="3"/>
    <col min="8192" max="8192" width="2.85546875" style="3" customWidth="1"/>
    <col min="8193" max="8193" width="18.140625" style="3" customWidth="1"/>
    <col min="8194" max="8202" width="10.140625" style="3" customWidth="1"/>
    <col min="8203" max="8447" width="9.140625" style="3"/>
    <col min="8448" max="8448" width="2.85546875" style="3" customWidth="1"/>
    <col min="8449" max="8449" width="18.140625" style="3" customWidth="1"/>
    <col min="8450" max="8458" width="10.140625" style="3" customWidth="1"/>
    <col min="8459" max="8703" width="9.140625" style="3"/>
    <col min="8704" max="8704" width="2.85546875" style="3" customWidth="1"/>
    <col min="8705" max="8705" width="18.140625" style="3" customWidth="1"/>
    <col min="8706" max="8714" width="10.140625" style="3" customWidth="1"/>
    <col min="8715" max="8959" width="9.140625" style="3"/>
    <col min="8960" max="8960" width="2.85546875" style="3" customWidth="1"/>
    <col min="8961" max="8961" width="18.140625" style="3" customWidth="1"/>
    <col min="8962" max="8970" width="10.140625" style="3" customWidth="1"/>
    <col min="8971" max="9215" width="9.140625" style="3"/>
    <col min="9216" max="9216" width="2.85546875" style="3" customWidth="1"/>
    <col min="9217" max="9217" width="18.140625" style="3" customWidth="1"/>
    <col min="9218" max="9226" width="10.140625" style="3" customWidth="1"/>
    <col min="9227" max="9471" width="9.140625" style="3"/>
    <col min="9472" max="9472" width="2.85546875" style="3" customWidth="1"/>
    <col min="9473" max="9473" width="18.140625" style="3" customWidth="1"/>
    <col min="9474" max="9482" width="10.140625" style="3" customWidth="1"/>
    <col min="9483" max="9727" width="9.140625" style="3"/>
    <col min="9728" max="9728" width="2.85546875" style="3" customWidth="1"/>
    <col min="9729" max="9729" width="18.140625" style="3" customWidth="1"/>
    <col min="9730" max="9738" width="10.140625" style="3" customWidth="1"/>
    <col min="9739" max="9983" width="9.140625" style="3"/>
    <col min="9984" max="9984" width="2.85546875" style="3" customWidth="1"/>
    <col min="9985" max="9985" width="18.140625" style="3" customWidth="1"/>
    <col min="9986" max="9994" width="10.140625" style="3" customWidth="1"/>
    <col min="9995" max="10239" width="9.140625" style="3"/>
    <col min="10240" max="10240" width="2.85546875" style="3" customWidth="1"/>
    <col min="10241" max="10241" width="18.140625" style="3" customWidth="1"/>
    <col min="10242" max="10250" width="10.140625" style="3" customWidth="1"/>
    <col min="10251" max="10495" width="9.140625" style="3"/>
    <col min="10496" max="10496" width="2.85546875" style="3" customWidth="1"/>
    <col min="10497" max="10497" width="18.140625" style="3" customWidth="1"/>
    <col min="10498" max="10506" width="10.140625" style="3" customWidth="1"/>
    <col min="10507" max="10751" width="9.140625" style="3"/>
    <col min="10752" max="10752" width="2.85546875" style="3" customWidth="1"/>
    <col min="10753" max="10753" width="18.140625" style="3" customWidth="1"/>
    <col min="10754" max="10762" width="10.140625" style="3" customWidth="1"/>
    <col min="10763" max="11007" width="9.140625" style="3"/>
    <col min="11008" max="11008" width="2.85546875" style="3" customWidth="1"/>
    <col min="11009" max="11009" width="18.140625" style="3" customWidth="1"/>
    <col min="11010" max="11018" width="10.140625" style="3" customWidth="1"/>
    <col min="11019" max="11263" width="9.140625" style="3"/>
    <col min="11264" max="11264" width="2.85546875" style="3" customWidth="1"/>
    <col min="11265" max="11265" width="18.140625" style="3" customWidth="1"/>
    <col min="11266" max="11274" width="10.140625" style="3" customWidth="1"/>
    <col min="11275" max="11519" width="9.140625" style="3"/>
    <col min="11520" max="11520" width="2.85546875" style="3" customWidth="1"/>
    <col min="11521" max="11521" width="18.140625" style="3" customWidth="1"/>
    <col min="11522" max="11530" width="10.140625" style="3" customWidth="1"/>
    <col min="11531" max="11775" width="9.140625" style="3"/>
    <col min="11776" max="11776" width="2.85546875" style="3" customWidth="1"/>
    <col min="11777" max="11777" width="18.140625" style="3" customWidth="1"/>
    <col min="11778" max="11786" width="10.140625" style="3" customWidth="1"/>
    <col min="11787" max="12031" width="9.140625" style="3"/>
    <col min="12032" max="12032" width="2.85546875" style="3" customWidth="1"/>
    <col min="12033" max="12033" width="18.140625" style="3" customWidth="1"/>
    <col min="12034" max="12042" width="10.140625" style="3" customWidth="1"/>
    <col min="12043" max="12287" width="9.140625" style="3"/>
    <col min="12288" max="12288" width="2.85546875" style="3" customWidth="1"/>
    <col min="12289" max="12289" width="18.140625" style="3" customWidth="1"/>
    <col min="12290" max="12298" width="10.140625" style="3" customWidth="1"/>
    <col min="12299" max="12543" width="9.140625" style="3"/>
    <col min="12544" max="12544" width="2.85546875" style="3" customWidth="1"/>
    <col min="12545" max="12545" width="18.140625" style="3" customWidth="1"/>
    <col min="12546" max="12554" width="10.140625" style="3" customWidth="1"/>
    <col min="12555" max="12799" width="9.140625" style="3"/>
    <col min="12800" max="12800" width="2.85546875" style="3" customWidth="1"/>
    <col min="12801" max="12801" width="18.140625" style="3" customWidth="1"/>
    <col min="12802" max="12810" width="10.140625" style="3" customWidth="1"/>
    <col min="12811" max="13055" width="9.140625" style="3"/>
    <col min="13056" max="13056" width="2.85546875" style="3" customWidth="1"/>
    <col min="13057" max="13057" width="18.140625" style="3" customWidth="1"/>
    <col min="13058" max="13066" width="10.140625" style="3" customWidth="1"/>
    <col min="13067" max="13311" width="9.140625" style="3"/>
    <col min="13312" max="13312" width="2.85546875" style="3" customWidth="1"/>
    <col min="13313" max="13313" width="18.140625" style="3" customWidth="1"/>
    <col min="13314" max="13322" width="10.140625" style="3" customWidth="1"/>
    <col min="13323" max="13567" width="9.140625" style="3"/>
    <col min="13568" max="13568" width="2.85546875" style="3" customWidth="1"/>
    <col min="13569" max="13569" width="18.140625" style="3" customWidth="1"/>
    <col min="13570" max="13578" width="10.140625" style="3" customWidth="1"/>
    <col min="13579" max="13823" width="9.140625" style="3"/>
    <col min="13824" max="13824" width="2.85546875" style="3" customWidth="1"/>
    <col min="13825" max="13825" width="18.140625" style="3" customWidth="1"/>
    <col min="13826" max="13834" width="10.140625" style="3" customWidth="1"/>
    <col min="13835" max="14079" width="9.140625" style="3"/>
    <col min="14080" max="14080" width="2.85546875" style="3" customWidth="1"/>
    <col min="14081" max="14081" width="18.140625" style="3" customWidth="1"/>
    <col min="14082" max="14090" width="10.140625" style="3" customWidth="1"/>
    <col min="14091" max="14335" width="9.140625" style="3"/>
    <col min="14336" max="14336" width="2.85546875" style="3" customWidth="1"/>
    <col min="14337" max="14337" width="18.140625" style="3" customWidth="1"/>
    <col min="14338" max="14346" width="10.140625" style="3" customWidth="1"/>
    <col min="14347" max="14591" width="9.140625" style="3"/>
    <col min="14592" max="14592" width="2.85546875" style="3" customWidth="1"/>
    <col min="14593" max="14593" width="18.140625" style="3" customWidth="1"/>
    <col min="14594" max="14602" width="10.140625" style="3" customWidth="1"/>
    <col min="14603" max="14847" width="9.140625" style="3"/>
    <col min="14848" max="14848" width="2.85546875" style="3" customWidth="1"/>
    <col min="14849" max="14849" width="18.140625" style="3" customWidth="1"/>
    <col min="14850" max="14858" width="10.140625" style="3" customWidth="1"/>
    <col min="14859" max="15103" width="9.140625" style="3"/>
    <col min="15104" max="15104" width="2.85546875" style="3" customWidth="1"/>
    <col min="15105" max="15105" width="18.140625" style="3" customWidth="1"/>
    <col min="15106" max="15114" width="10.140625" style="3" customWidth="1"/>
    <col min="15115" max="15359" width="9.140625" style="3"/>
    <col min="15360" max="15360" width="2.85546875" style="3" customWidth="1"/>
    <col min="15361" max="15361" width="18.140625" style="3" customWidth="1"/>
    <col min="15362" max="15370" width="10.140625" style="3" customWidth="1"/>
    <col min="15371" max="15615" width="9.140625" style="3"/>
    <col min="15616" max="15616" width="2.85546875" style="3" customWidth="1"/>
    <col min="15617" max="15617" width="18.140625" style="3" customWidth="1"/>
    <col min="15618" max="15626" width="10.140625" style="3" customWidth="1"/>
    <col min="15627" max="15871" width="9.140625" style="3"/>
    <col min="15872" max="15872" width="2.85546875" style="3" customWidth="1"/>
    <col min="15873" max="15873" width="18.140625" style="3" customWidth="1"/>
    <col min="15874" max="15882" width="10.140625" style="3" customWidth="1"/>
    <col min="15883" max="16127" width="9.140625" style="3"/>
    <col min="16128" max="16128" width="2.85546875" style="3" customWidth="1"/>
    <col min="16129" max="16129" width="18.140625" style="3" customWidth="1"/>
    <col min="16130" max="16138" width="10.140625" style="3" customWidth="1"/>
    <col min="16139" max="16384" width="9.140625" style="3"/>
  </cols>
  <sheetData>
    <row r="1" spans="1:17" s="1" customFormat="1" ht="12.7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7" s="1" customFormat="1" ht="12.75" x14ac:dyDescent="0.2">
      <c r="A2" s="38" t="str">
        <f>+[1]tab8!A3</f>
        <v>Provinsi Nusa Tenggara Barat Tahun 2017/2018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7" s="1" customFormat="1" ht="13.5" thickBot="1" x14ac:dyDescent="0.25"/>
    <row r="4" spans="1:17" s="1" customFormat="1" ht="12.75" x14ac:dyDescent="0.2">
      <c r="A4" s="39" t="s">
        <v>1</v>
      </c>
      <c r="B4" s="42" t="s">
        <v>2</v>
      </c>
      <c r="C4" s="23" t="s">
        <v>3</v>
      </c>
      <c r="D4" s="45" t="s">
        <v>4</v>
      </c>
      <c r="E4" s="46"/>
      <c r="F4" s="46"/>
      <c r="G4" s="47"/>
      <c r="H4" s="45" t="s">
        <v>5</v>
      </c>
      <c r="I4" s="46"/>
      <c r="J4" s="46"/>
      <c r="K4" s="48"/>
    </row>
    <row r="5" spans="1:17" s="1" customFormat="1" ht="12.75" x14ac:dyDescent="0.2">
      <c r="A5" s="40"/>
      <c r="B5" s="43"/>
      <c r="C5" s="24" t="s">
        <v>6</v>
      </c>
      <c r="D5" s="43" t="s">
        <v>7</v>
      </c>
      <c r="E5" s="43" t="s">
        <v>8</v>
      </c>
      <c r="F5" s="49" t="s">
        <v>9</v>
      </c>
      <c r="G5" s="25" t="s">
        <v>10</v>
      </c>
      <c r="H5" s="31" t="s">
        <v>11</v>
      </c>
      <c r="I5" s="50"/>
      <c r="J5" s="31" t="s">
        <v>12</v>
      </c>
      <c r="K5" s="32"/>
    </row>
    <row r="6" spans="1:17" s="1" customFormat="1" ht="12.75" x14ac:dyDescent="0.2">
      <c r="A6" s="40"/>
      <c r="B6" s="43"/>
      <c r="C6" s="24" t="s">
        <v>13</v>
      </c>
      <c r="D6" s="43"/>
      <c r="E6" s="43"/>
      <c r="F6" s="43"/>
      <c r="G6" s="25" t="s">
        <v>14</v>
      </c>
      <c r="H6" s="33" t="s">
        <v>14</v>
      </c>
      <c r="I6" s="34"/>
      <c r="J6" s="33" t="s">
        <v>14</v>
      </c>
      <c r="K6" s="35"/>
    </row>
    <row r="7" spans="1:17" s="1" customFormat="1" ht="13.5" thickBot="1" x14ac:dyDescent="0.25">
      <c r="A7" s="41"/>
      <c r="B7" s="44"/>
      <c r="C7" s="26"/>
      <c r="D7" s="44"/>
      <c r="E7" s="44"/>
      <c r="F7" s="44"/>
      <c r="G7" s="27"/>
      <c r="H7" s="28" t="s">
        <v>15</v>
      </c>
      <c r="I7" s="29" t="s">
        <v>16</v>
      </c>
      <c r="J7" s="28" t="s">
        <v>15</v>
      </c>
      <c r="K7" s="30" t="s">
        <v>16</v>
      </c>
    </row>
    <row r="8" spans="1:17" s="11" customFormat="1" ht="24.95" customHeight="1" x14ac:dyDescent="0.25">
      <c r="A8" s="18">
        <v>1</v>
      </c>
      <c r="B8" s="5" t="s">
        <v>17</v>
      </c>
      <c r="C8" s="6">
        <f>+[1]tab2!F6</f>
        <v>74539</v>
      </c>
      <c r="D8" s="6">
        <f>+[1]tab15!F7</f>
        <v>65141</v>
      </c>
      <c r="E8" s="6">
        <v>11887</v>
      </c>
      <c r="F8" s="6">
        <f>+[1]tab4!K8</f>
        <v>158</v>
      </c>
      <c r="G8" s="7">
        <v>5255</v>
      </c>
      <c r="H8" s="8">
        <f>+D8+E8+F8</f>
        <v>77186</v>
      </c>
      <c r="I8" s="9">
        <f t="shared" ref="I8:I17" si="0">+H8/C8*100</f>
        <v>103.55116113712283</v>
      </c>
      <c r="J8" s="8">
        <f>+D8+E8+G8+F8</f>
        <v>82441</v>
      </c>
      <c r="K8" s="10">
        <f>+J8/C8*100</f>
        <v>110.60116180791265</v>
      </c>
      <c r="Q8" s="12"/>
    </row>
    <row r="9" spans="1:17" s="11" customFormat="1" ht="24.95" customHeight="1" x14ac:dyDescent="0.25">
      <c r="A9" s="19">
        <f>+A8+1</f>
        <v>2</v>
      </c>
      <c r="B9" s="7" t="s">
        <v>18</v>
      </c>
      <c r="C9" s="6">
        <f>+[1]tab2!F7</f>
        <v>109482</v>
      </c>
      <c r="D9" s="6">
        <f>+[1]tab15!F8</f>
        <v>89733</v>
      </c>
      <c r="E9" s="6">
        <v>32193</v>
      </c>
      <c r="F9" s="6">
        <f>+[1]tab4!K9</f>
        <v>224</v>
      </c>
      <c r="G9" s="7">
        <f>160+82+10+84+15</f>
        <v>351</v>
      </c>
      <c r="H9" s="8">
        <f t="shared" ref="H9:H17" si="1">+D9+E9+F9</f>
        <v>122150</v>
      </c>
      <c r="I9" s="9">
        <f t="shared" si="0"/>
        <v>111.57085182952449</v>
      </c>
      <c r="J9" s="8">
        <f t="shared" ref="J9:J17" si="2">+D9+E9+G9+F9</f>
        <v>122501</v>
      </c>
      <c r="K9" s="10">
        <f t="shared" ref="K9:K17" si="3">+J9/C9*100</f>
        <v>111.89145247620613</v>
      </c>
    </row>
    <row r="10" spans="1:17" s="11" customFormat="1" ht="24.95" customHeight="1" x14ac:dyDescent="0.25">
      <c r="A10" s="19">
        <f t="shared" ref="A10:A17" si="4">+A9+1</f>
        <v>3</v>
      </c>
      <c r="B10" s="7" t="s">
        <v>19</v>
      </c>
      <c r="C10" s="6">
        <f>+[1]tab2!F8</f>
        <v>141703</v>
      </c>
      <c r="D10" s="6">
        <f>+[1]tab15!F9</f>
        <v>123267</v>
      </c>
      <c r="E10" s="6">
        <v>29379</v>
      </c>
      <c r="F10" s="6">
        <f>+[1]tab4!K10</f>
        <v>284</v>
      </c>
      <c r="G10" s="7">
        <f>120+55+42+67+89</f>
        <v>373</v>
      </c>
      <c r="H10" s="8">
        <f t="shared" si="1"/>
        <v>152930</v>
      </c>
      <c r="I10" s="9">
        <f t="shared" si="0"/>
        <v>107.92290918329182</v>
      </c>
      <c r="J10" s="8">
        <f t="shared" si="2"/>
        <v>153303</v>
      </c>
      <c r="K10" s="10">
        <f t="shared" si="3"/>
        <v>108.18613579105593</v>
      </c>
    </row>
    <row r="11" spans="1:17" s="11" customFormat="1" ht="24.95" customHeight="1" x14ac:dyDescent="0.25">
      <c r="A11" s="19">
        <f t="shared" si="4"/>
        <v>4</v>
      </c>
      <c r="B11" s="7" t="s">
        <v>20</v>
      </c>
      <c r="C11" s="6">
        <f>+[1]tab2!F9</f>
        <v>51081</v>
      </c>
      <c r="D11" s="6">
        <f>+[1]tab15!F10</f>
        <v>48722</v>
      </c>
      <c r="E11" s="6">
        <v>3625</v>
      </c>
      <c r="F11" s="6">
        <f>+[1]tab4!K11</f>
        <v>85</v>
      </c>
      <c r="G11" s="7">
        <f>140+69+42</f>
        <v>251</v>
      </c>
      <c r="H11" s="8">
        <f t="shared" si="1"/>
        <v>52432</v>
      </c>
      <c r="I11" s="9">
        <f t="shared" si="0"/>
        <v>102.64481901294022</v>
      </c>
      <c r="J11" s="8">
        <f t="shared" si="2"/>
        <v>52683</v>
      </c>
      <c r="K11" s="10">
        <f t="shared" si="3"/>
        <v>103.13619545427851</v>
      </c>
    </row>
    <row r="12" spans="1:17" s="11" customFormat="1" ht="24.95" customHeight="1" x14ac:dyDescent="0.25">
      <c r="A12" s="19">
        <f t="shared" si="4"/>
        <v>5</v>
      </c>
      <c r="B12" s="7" t="s">
        <v>21</v>
      </c>
      <c r="C12" s="6">
        <f>+[1]tab2!F10</f>
        <v>35323</v>
      </c>
      <c r="D12" s="6">
        <f>+[1]tab15!F11</f>
        <v>31553</v>
      </c>
      <c r="E12" s="6">
        <v>6354</v>
      </c>
      <c r="F12" s="6">
        <f>+[1]tab4!K12</f>
        <v>408</v>
      </c>
      <c r="G12" s="7">
        <f>80+20+9+8</f>
        <v>117</v>
      </c>
      <c r="H12" s="8">
        <f t="shared" si="1"/>
        <v>38315</v>
      </c>
      <c r="I12" s="9">
        <f t="shared" si="0"/>
        <v>108.4704017212581</v>
      </c>
      <c r="J12" s="8">
        <f t="shared" si="2"/>
        <v>38432</v>
      </c>
      <c r="K12" s="10">
        <f t="shared" si="3"/>
        <v>108.80163066557201</v>
      </c>
    </row>
    <row r="13" spans="1:17" s="11" customFormat="1" ht="24.95" customHeight="1" x14ac:dyDescent="0.25">
      <c r="A13" s="19">
        <f t="shared" si="4"/>
        <v>6</v>
      </c>
      <c r="B13" s="7" t="s">
        <v>22</v>
      </c>
      <c r="C13" s="6">
        <f>+[1]tab2!F11</f>
        <v>63398</v>
      </c>
      <c r="D13" s="6">
        <f>+[1]tab15!F12</f>
        <v>54098</v>
      </c>
      <c r="E13" s="6">
        <v>9068</v>
      </c>
      <c r="F13" s="6">
        <f>+[1]tab4!K13</f>
        <v>416</v>
      </c>
      <c r="G13" s="7">
        <f>140+36+36</f>
        <v>212</v>
      </c>
      <c r="H13" s="8">
        <f t="shared" si="1"/>
        <v>63582</v>
      </c>
      <c r="I13" s="9">
        <f t="shared" si="0"/>
        <v>100.29022997570902</v>
      </c>
      <c r="J13" s="8">
        <f t="shared" si="2"/>
        <v>63794</v>
      </c>
      <c r="K13" s="10">
        <f t="shared" si="3"/>
        <v>100.62462538250418</v>
      </c>
    </row>
    <row r="14" spans="1:17" s="11" customFormat="1" ht="24.95" customHeight="1" x14ac:dyDescent="0.25">
      <c r="A14" s="19">
        <f>+A13+1</f>
        <v>7</v>
      </c>
      <c r="B14" s="7" t="s">
        <v>23</v>
      </c>
      <c r="C14" s="6">
        <f>+[1]tab2!F12</f>
        <v>15820</v>
      </c>
      <c r="D14" s="6">
        <f>+[1]tab15!F13</f>
        <v>15977</v>
      </c>
      <c r="E14" s="6">
        <v>1018</v>
      </c>
      <c r="F14" s="6">
        <f>+[1]tab4!K14</f>
        <v>34</v>
      </c>
      <c r="G14" s="7">
        <f>15+13</f>
        <v>28</v>
      </c>
      <c r="H14" s="13">
        <f>+D14+E14+F14</f>
        <v>17029</v>
      </c>
      <c r="I14" s="14">
        <f>+H14/C14*100</f>
        <v>107.64222503160556</v>
      </c>
      <c r="J14" s="13">
        <f>+D14+E14+G14+F14</f>
        <v>17057</v>
      </c>
      <c r="K14" s="15">
        <f>+J14/C14*100</f>
        <v>107.81921618204804</v>
      </c>
    </row>
    <row r="15" spans="1:17" s="11" customFormat="1" ht="24.95" customHeight="1" x14ac:dyDescent="0.25">
      <c r="A15" s="19">
        <f>+A14+1</f>
        <v>8</v>
      </c>
      <c r="B15" s="5" t="s">
        <v>24</v>
      </c>
      <c r="C15" s="6">
        <f>+[1]tab2!F13</f>
        <v>25777</v>
      </c>
      <c r="D15" s="6">
        <f>+[1]tab15!F14</f>
        <v>24457</v>
      </c>
      <c r="E15" s="16">
        <v>3343</v>
      </c>
      <c r="F15" s="6">
        <f>+[1]tab4!K15</f>
        <v>18</v>
      </c>
      <c r="G15" s="7">
        <v>38</v>
      </c>
      <c r="H15" s="13">
        <f>+D15+E15+F15</f>
        <v>27818</v>
      </c>
      <c r="I15" s="14">
        <f>+H15/C15*100</f>
        <v>107.91791131628972</v>
      </c>
      <c r="J15" s="13">
        <f>+D15+E15+G15+F15</f>
        <v>27856</v>
      </c>
      <c r="K15" s="15">
        <f>+J15/C15*100</f>
        <v>108.06532955735733</v>
      </c>
    </row>
    <row r="16" spans="1:17" s="11" customFormat="1" ht="24.95" customHeight="1" x14ac:dyDescent="0.25">
      <c r="A16" s="18">
        <f>+A15+1</f>
        <v>9</v>
      </c>
      <c r="B16" s="5" t="s">
        <v>25</v>
      </c>
      <c r="C16" s="6">
        <f>+[1]tab2!F14</f>
        <v>46209</v>
      </c>
      <c r="D16" s="16">
        <f>+[1]tab15!F15</f>
        <v>44319</v>
      </c>
      <c r="E16" s="16">
        <v>5335</v>
      </c>
      <c r="F16" s="16">
        <f>+[1]tab4!K16</f>
        <v>183</v>
      </c>
      <c r="G16" s="7">
        <f>105+13</f>
        <v>118</v>
      </c>
      <c r="H16" s="8">
        <f t="shared" si="1"/>
        <v>49837</v>
      </c>
      <c r="I16" s="9">
        <f t="shared" si="0"/>
        <v>107.85128438183038</v>
      </c>
      <c r="J16" s="8">
        <f t="shared" si="2"/>
        <v>49955</v>
      </c>
      <c r="K16" s="10">
        <f t="shared" si="3"/>
        <v>108.10664589149299</v>
      </c>
    </row>
    <row r="17" spans="1:14" s="11" customFormat="1" ht="24.95" customHeight="1" thickBot="1" x14ac:dyDescent="0.3">
      <c r="A17" s="19">
        <f t="shared" si="4"/>
        <v>10</v>
      </c>
      <c r="B17" s="7" t="s">
        <v>26</v>
      </c>
      <c r="C17" s="6">
        <f>+[1]tab2!F15</f>
        <v>16926</v>
      </c>
      <c r="D17" s="6">
        <f>+[1]tab15!F16</f>
        <v>15411</v>
      </c>
      <c r="E17" s="6">
        <v>1831</v>
      </c>
      <c r="F17" s="6">
        <f>+[1]tab4!K17</f>
        <v>289</v>
      </c>
      <c r="G17" s="7">
        <f>98+25</f>
        <v>123</v>
      </c>
      <c r="H17" s="8">
        <f t="shared" si="1"/>
        <v>17531</v>
      </c>
      <c r="I17" s="9">
        <f t="shared" si="0"/>
        <v>103.57438260664067</v>
      </c>
      <c r="J17" s="8">
        <f t="shared" si="2"/>
        <v>17654</v>
      </c>
      <c r="K17" s="10">
        <f t="shared" si="3"/>
        <v>104.3010752688172</v>
      </c>
    </row>
    <row r="18" spans="1:14" s="11" customFormat="1" ht="24.95" customHeight="1" thickBot="1" x14ac:dyDescent="0.3">
      <c r="A18" s="36" t="s">
        <v>15</v>
      </c>
      <c r="B18" s="37"/>
      <c r="C18" s="20">
        <f t="shared" ref="C18:H18" si="5">SUM(C8:C17)</f>
        <v>580258</v>
      </c>
      <c r="D18" s="20">
        <f t="shared" si="5"/>
        <v>512678</v>
      </c>
      <c r="E18" s="20">
        <f t="shared" si="5"/>
        <v>104033</v>
      </c>
      <c r="F18" s="20">
        <f t="shared" si="5"/>
        <v>2099</v>
      </c>
      <c r="G18" s="20">
        <f t="shared" si="5"/>
        <v>6866</v>
      </c>
      <c r="H18" s="20">
        <f t="shared" si="5"/>
        <v>618810</v>
      </c>
      <c r="I18" s="21">
        <f>+H18/C18*100</f>
        <v>106.64394114342241</v>
      </c>
      <c r="J18" s="20">
        <f>SUM(J8:J17)</f>
        <v>625676</v>
      </c>
      <c r="K18" s="22">
        <f>+J18/C18*100</f>
        <v>107.82720789717676</v>
      </c>
      <c r="N18" s="17"/>
    </row>
    <row r="19" spans="1:14" s="1" customFormat="1" ht="12.75" x14ac:dyDescent="0.2">
      <c r="A19" s="3" t="s">
        <v>27</v>
      </c>
    </row>
    <row r="20" spans="1:14" s="1" customFormat="1" ht="12.75" x14ac:dyDescent="0.2">
      <c r="F20" s="2"/>
    </row>
    <row r="23" spans="1:14" x14ac:dyDescent="0.2">
      <c r="F23" s="4"/>
    </row>
  </sheetData>
  <mergeCells count="14">
    <mergeCell ref="J5:K5"/>
    <mergeCell ref="H6:I6"/>
    <mergeCell ref="J6:K6"/>
    <mergeCell ref="A18:B18"/>
    <mergeCell ref="A1:K1"/>
    <mergeCell ref="A2:K2"/>
    <mergeCell ref="A4:A7"/>
    <mergeCell ref="B4:B7"/>
    <mergeCell ref="D4:G4"/>
    <mergeCell ref="H4:K4"/>
    <mergeCell ref="D5:D7"/>
    <mergeCell ref="E5:E7"/>
    <mergeCell ref="F5:F7"/>
    <mergeCell ref="H5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2019-02-01T01:19:15Z</dcterms:created>
  <dcterms:modified xsi:type="dcterms:W3CDTF">2019-02-01T01:36:51Z</dcterms:modified>
</cp:coreProperties>
</file>