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2035" windowHeight="877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17" i="1" l="1"/>
  <c r="D17" i="1"/>
  <c r="J17" i="1" s="1"/>
  <c r="C17" i="1"/>
  <c r="F16" i="1"/>
  <c r="D16" i="1"/>
  <c r="J16" i="1" s="1"/>
  <c r="C16" i="1"/>
  <c r="F15" i="1"/>
  <c r="E15" i="1"/>
  <c r="D15" i="1"/>
  <c r="C15" i="1"/>
  <c r="G14" i="1"/>
  <c r="G18" i="1" s="1"/>
  <c r="F14" i="1"/>
  <c r="E14" i="1"/>
  <c r="D14" i="1"/>
  <c r="C14" i="1"/>
  <c r="F13" i="1"/>
  <c r="E13" i="1"/>
  <c r="D13" i="1"/>
  <c r="J13" i="1" s="1"/>
  <c r="C13" i="1"/>
  <c r="F12" i="1"/>
  <c r="D12" i="1"/>
  <c r="J12" i="1" s="1"/>
  <c r="C12" i="1"/>
  <c r="F11" i="1"/>
  <c r="D11" i="1"/>
  <c r="C11" i="1"/>
  <c r="F10" i="1"/>
  <c r="E10" i="1"/>
  <c r="J10" i="1" s="1"/>
  <c r="K10" i="1" s="1"/>
  <c r="D10" i="1"/>
  <c r="C10" i="1"/>
  <c r="F9" i="1"/>
  <c r="E9" i="1"/>
  <c r="D9" i="1"/>
  <c r="C9" i="1"/>
  <c r="A9" i="1"/>
  <c r="A10" i="1" s="1"/>
  <c r="A11" i="1" s="1"/>
  <c r="A12" i="1" s="1"/>
  <c r="A13" i="1" s="1"/>
  <c r="A14" i="1" s="1"/>
  <c r="A15" i="1" s="1"/>
  <c r="A16" i="1" s="1"/>
  <c r="A17" i="1" s="1"/>
  <c r="F8" i="1"/>
  <c r="F18" i="1" s="1"/>
  <c r="E8" i="1"/>
  <c r="D8" i="1"/>
  <c r="C8" i="1"/>
  <c r="A2" i="1"/>
  <c r="C18" i="1" l="1"/>
  <c r="K13" i="1"/>
  <c r="J14" i="1"/>
  <c r="K14" i="1" s="1"/>
  <c r="K17" i="1"/>
  <c r="D18" i="1"/>
  <c r="K12" i="1"/>
  <c r="K16" i="1"/>
  <c r="E18" i="1"/>
  <c r="J9" i="1"/>
  <c r="K9" i="1" s="1"/>
  <c r="J11" i="1"/>
  <c r="K11" i="1" s="1"/>
  <c r="J15" i="1"/>
  <c r="K15" i="1" s="1"/>
  <c r="H9" i="1"/>
  <c r="I9" i="1" s="1"/>
  <c r="H13" i="1"/>
  <c r="I13" i="1" s="1"/>
  <c r="H14" i="1"/>
  <c r="I14" i="1" s="1"/>
  <c r="H8" i="1"/>
  <c r="J8" i="1"/>
  <c r="H10" i="1"/>
  <c r="I10" i="1" s="1"/>
  <c r="H11" i="1"/>
  <c r="I11" i="1" s="1"/>
  <c r="H12" i="1"/>
  <c r="I12" i="1" s="1"/>
  <c r="H15" i="1"/>
  <c r="I15" i="1" s="1"/>
  <c r="H16" i="1"/>
  <c r="I16" i="1" s="1"/>
  <c r="H17" i="1"/>
  <c r="I17" i="1" s="1"/>
  <c r="J18" i="1" l="1"/>
  <c r="K18" i="1" s="1"/>
  <c r="K8" i="1"/>
  <c r="H18" i="1"/>
  <c r="I18" i="1" s="1"/>
  <c r="I8" i="1"/>
</calcChain>
</file>

<file path=xl/sharedStrings.xml><?xml version="1.0" encoding="utf-8"?>
<sst xmlns="http://schemas.openxmlformats.org/spreadsheetml/2006/main" count="27" uniqueCount="24">
  <si>
    <t>Angka Partisipasi Kasar (APK) Tingkat SD/MI dan Paket A</t>
  </si>
  <si>
    <t>No.</t>
  </si>
  <si>
    <t>Kabupaten/Kota</t>
  </si>
  <si>
    <t>Peserta Didik Seluruhnya</t>
  </si>
  <si>
    <t>APK</t>
  </si>
  <si>
    <t>SD</t>
  </si>
  <si>
    <t>MI</t>
  </si>
  <si>
    <t>SDLB</t>
  </si>
  <si>
    <t>Jumlah</t>
  </si>
  <si>
    <t>%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</si>
  <si>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</si>
  <si>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</si>
  <si>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</si>
  <si>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</si>
  <si>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</si>
  <si>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</si>
  <si>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</si>
  <si>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</si>
  <si>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</si>
  <si>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</si>
  <si>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Tidak Termasuk Paket A Setara</t>
  </si>
  <si>
    <t>Termasuk Paket A Setara</t>
  </si>
  <si>
    <t>Paket A Setara</t>
  </si>
  <si>
    <t>Penduduk Usia 7-12 Tahun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</si>
</sst>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165" fontId="3" fillId="0" borderId="1" xfId="1" applyNumberFormat="1" applyFont="1" applyBorder="1"/>
    <xf numFmtId="0" fontId="3" fillId="0" borderId="1" xfId="0" applyFont="1" applyBorder="1"/>
    <xf numFmtId="165" fontId="3" fillId="0" borderId="1" xfId="0" applyNumberFormat="1" applyFont="1" applyBorder="1"/>
    <xf numFmtId="164" fontId="3" fillId="0" borderId="1" xfId="0" applyNumberFormat="1" applyFont="1" applyBorder="1"/>
    <xf numFmtId="0" fontId="2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5" fontId="4" fillId="2" borderId="1" xfId="1" applyNumberFormat="1" applyFont="1" applyFill="1" applyBorder="1" applyAlignment="1">
      <alignment vertical="center"/>
    </xf>
    <xf numFmtId="164" fontId="4" fillId="2" borderId="1" xfId="1" applyFont="1" applyFill="1" applyBorder="1" applyAlignment="1">
      <alignment vertical="center"/>
    </xf>
    <xf numFmtId="0" fontId="3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%20Pendidikan\buku%20saku1%202018_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"/>
      <sheetName val="tab2"/>
      <sheetName val="tab3"/>
      <sheetName val="Sheet6"/>
      <sheetName val="tab4"/>
      <sheetName val="tab5"/>
      <sheetName val="tab6"/>
      <sheetName val="Sheet5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8"/>
      <sheetName val="tab17"/>
      <sheetName val="tab19"/>
      <sheetName val="tab20"/>
      <sheetName val="Sheet4"/>
      <sheetName val="tab22"/>
      <sheetName val="tab21"/>
      <sheetName val="tab24"/>
      <sheetName val="tab23"/>
      <sheetName val="tab25"/>
      <sheetName val="tab26"/>
      <sheetName val="tabel32"/>
      <sheetName val="tab 31"/>
      <sheetName val="tab27"/>
      <sheetName val="tab 34"/>
      <sheetName val="tab 35"/>
      <sheetName val="tab 36"/>
      <sheetName val="Sheet7"/>
      <sheetName val="tab 37"/>
      <sheetName val="Sheet9"/>
      <sheetName val="tab42"/>
      <sheetName val="tab40"/>
      <sheetName val="apkpaud"/>
      <sheetName val="apktk"/>
      <sheetName val="ratio"/>
      <sheetName val="rsd"/>
      <sheetName val="APS"/>
      <sheetName val="Sheet1"/>
      <sheetName val="apk2007"/>
      <sheetName val="set"/>
      <sheetName val="Sheet2"/>
      <sheetName val="do"/>
      <sheetName val="apkapm"/>
      <sheetName val="DOAGMA"/>
      <sheetName val="rata lama sekolah"/>
      <sheetName val="Sheet8"/>
    </sheetNames>
    <sheetDataSet>
      <sheetData sheetId="0"/>
      <sheetData sheetId="1">
        <row r="6">
          <cell r="F6">
            <v>75274</v>
          </cell>
        </row>
        <row r="7">
          <cell r="F7">
            <v>112429</v>
          </cell>
        </row>
        <row r="8">
          <cell r="F8">
            <v>144325</v>
          </cell>
        </row>
        <row r="9">
          <cell r="F9">
            <v>52051</v>
          </cell>
        </row>
        <row r="10">
          <cell r="F10">
            <v>36147</v>
          </cell>
        </row>
        <row r="11">
          <cell r="F11">
            <v>61584</v>
          </cell>
        </row>
        <row r="12">
          <cell r="F12">
            <v>16466</v>
          </cell>
        </row>
        <row r="13">
          <cell r="F13">
            <v>26738</v>
          </cell>
        </row>
        <row r="14">
          <cell r="F14">
            <v>48428</v>
          </cell>
        </row>
        <row r="15">
          <cell r="F15">
            <v>17017</v>
          </cell>
        </row>
      </sheetData>
      <sheetData sheetId="2"/>
      <sheetData sheetId="3"/>
      <sheetData sheetId="4">
        <row r="8">
          <cell r="K8">
            <v>167</v>
          </cell>
        </row>
        <row r="9">
          <cell r="K9">
            <v>209</v>
          </cell>
        </row>
        <row r="10">
          <cell r="K10">
            <v>301</v>
          </cell>
        </row>
        <row r="11">
          <cell r="K11">
            <v>99</v>
          </cell>
        </row>
        <row r="12">
          <cell r="K12">
            <v>459</v>
          </cell>
        </row>
        <row r="13">
          <cell r="K13">
            <v>442</v>
          </cell>
        </row>
        <row r="14">
          <cell r="K14">
            <v>34</v>
          </cell>
        </row>
        <row r="15">
          <cell r="K15">
            <v>52</v>
          </cell>
        </row>
        <row r="16">
          <cell r="K16">
            <v>195</v>
          </cell>
        </row>
        <row r="17">
          <cell r="K17">
            <v>216</v>
          </cell>
        </row>
      </sheetData>
      <sheetData sheetId="5"/>
      <sheetData sheetId="6"/>
      <sheetData sheetId="7"/>
      <sheetData sheetId="8"/>
      <sheetData sheetId="9">
        <row r="3">
          <cell r="A3" t="str">
            <v>Provinsi Nusa Tenggara Barat Tahun 2018/2019</v>
          </cell>
        </row>
      </sheetData>
      <sheetData sheetId="10"/>
      <sheetData sheetId="11"/>
      <sheetData sheetId="12"/>
      <sheetData sheetId="13"/>
      <sheetData sheetId="14"/>
      <sheetData sheetId="15"/>
      <sheetData sheetId="16">
        <row r="7">
          <cell r="F7">
            <v>65617</v>
          </cell>
        </row>
        <row r="8">
          <cell r="F8">
            <v>90553</v>
          </cell>
        </row>
        <row r="9">
          <cell r="F9">
            <v>123889</v>
          </cell>
        </row>
        <row r="10">
          <cell r="F10">
            <v>49026</v>
          </cell>
        </row>
        <row r="11">
          <cell r="F11">
            <v>30809</v>
          </cell>
        </row>
        <row r="12">
          <cell r="F12">
            <v>51902</v>
          </cell>
        </row>
        <row r="13">
          <cell r="F13">
            <v>16371</v>
          </cell>
        </row>
        <row r="14">
          <cell r="F14">
            <v>24279</v>
          </cell>
        </row>
        <row r="15">
          <cell r="F15">
            <v>45028</v>
          </cell>
        </row>
        <row r="16">
          <cell r="F16">
            <v>15068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P17" sqref="P16:P17"/>
    </sheetView>
  </sheetViews>
  <sheetFormatPr defaultRowHeight="15" x14ac:dyDescent="0.25"/>
  <cols>
    <col min="1" max="1" width="5" customWidth="1"/>
    <col min="2" max="2" width="18.5703125" customWidth="1"/>
    <col min="3" max="3" width="10.42578125" customWidth="1"/>
  </cols>
  <sheetData>
    <row r="1" spans="1:11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x14ac:dyDescent="0.25">
      <c r="A2" s="6" t="str">
        <f>+[1]tab8!A3</f>
        <v>Provinsi Nusa Tenggara Barat Tahun 2018/2019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6.25" customHeight="1" x14ac:dyDescent="0.25">
      <c r="A4" s="7" t="s">
        <v>1</v>
      </c>
      <c r="B4" s="7" t="s">
        <v>2</v>
      </c>
      <c r="C4" s="8" t="s">
        <v>23</v>
      </c>
      <c r="D4" s="7" t="s">
        <v>3</v>
      </c>
      <c r="E4" s="7"/>
      <c r="F4" s="7"/>
      <c r="G4" s="7"/>
      <c r="H4" s="7" t="s">
        <v>4</v>
      </c>
      <c r="I4" s="7"/>
      <c r="J4" s="7"/>
      <c r="K4" s="7"/>
    </row>
    <row r="5" spans="1:11" x14ac:dyDescent="0.25">
      <c r="A5" s="7"/>
      <c r="B5" s="7"/>
      <c r="C5" s="8"/>
      <c r="D5" s="7" t="s">
        <v>5</v>
      </c>
      <c r="E5" s="7" t="s">
        <v>6</v>
      </c>
      <c r="F5" s="7" t="s">
        <v>7</v>
      </c>
      <c r="G5" s="8" t="s">
        <v>22</v>
      </c>
      <c r="H5" s="8" t="s">
        <v>20</v>
      </c>
      <c r="I5" s="8"/>
      <c r="J5" s="9" t="s">
        <v>21</v>
      </c>
      <c r="K5" s="9"/>
    </row>
    <row r="6" spans="1:11" x14ac:dyDescent="0.25">
      <c r="A6" s="7"/>
      <c r="B6" s="7"/>
      <c r="C6" s="8"/>
      <c r="D6" s="7"/>
      <c r="E6" s="7"/>
      <c r="F6" s="7"/>
      <c r="G6" s="8"/>
      <c r="H6" s="8"/>
      <c r="I6" s="8"/>
      <c r="J6" s="9"/>
      <c r="K6" s="9"/>
    </row>
    <row r="7" spans="1:11" ht="29.25" customHeight="1" x14ac:dyDescent="0.25">
      <c r="A7" s="7"/>
      <c r="B7" s="7"/>
      <c r="C7" s="8"/>
      <c r="D7" s="7"/>
      <c r="E7" s="7"/>
      <c r="F7" s="7"/>
      <c r="G7" s="8"/>
      <c r="H7" s="10" t="s">
        <v>8</v>
      </c>
      <c r="I7" s="10" t="s">
        <v>9</v>
      </c>
      <c r="J7" s="10" t="s">
        <v>8</v>
      </c>
      <c r="K7" s="10" t="s">
        <v>9</v>
      </c>
    </row>
    <row r="8" spans="1:11" x14ac:dyDescent="0.25">
      <c r="A8" s="14">
        <v>1</v>
      </c>
      <c r="B8" s="3" t="s">
        <v>10</v>
      </c>
      <c r="C8" s="2">
        <f>+[1]tab2!F6</f>
        <v>75274</v>
      </c>
      <c r="D8" s="2">
        <f>+[1]tab15!F7</f>
        <v>65617</v>
      </c>
      <c r="E8" s="2">
        <f>11441+59</f>
        <v>11500</v>
      </c>
      <c r="F8" s="2">
        <f>+[1]tab4!K8</f>
        <v>167</v>
      </c>
      <c r="G8" s="3">
        <v>4063</v>
      </c>
      <c r="H8" s="4">
        <f>+D8+E8+F8</f>
        <v>77284</v>
      </c>
      <c r="I8" s="5">
        <f t="shared" ref="I8:I17" si="0">+H8/C8*100</f>
        <v>102.67024470600738</v>
      </c>
      <c r="J8" s="4">
        <f>+D8+E8+G8+F8</f>
        <v>81347</v>
      </c>
      <c r="K8" s="5">
        <f>+J8/C8*100</f>
        <v>108.06785875601138</v>
      </c>
    </row>
    <row r="9" spans="1:11" x14ac:dyDescent="0.25">
      <c r="A9" s="14">
        <f>+A8+1</f>
        <v>2</v>
      </c>
      <c r="B9" s="3" t="s">
        <v>11</v>
      </c>
      <c r="C9" s="2">
        <f>+[1]tab2!F7</f>
        <v>112429</v>
      </c>
      <c r="D9" s="2">
        <f>+[1]tab15!F8</f>
        <v>90553</v>
      </c>
      <c r="E9" s="2">
        <f>30985+193</f>
        <v>31178</v>
      </c>
      <c r="F9" s="2">
        <f>+[1]tab4!K9</f>
        <v>209</v>
      </c>
      <c r="G9" s="3">
        <v>1073</v>
      </c>
      <c r="H9" s="4">
        <f t="shared" ref="H9:H17" si="1">+D9+E9+F9</f>
        <v>121940</v>
      </c>
      <c r="I9" s="5">
        <f t="shared" si="0"/>
        <v>108.45956114525612</v>
      </c>
      <c r="J9" s="4">
        <f t="shared" ref="J9:J17" si="2">+D9+E9+G9+F9</f>
        <v>123013</v>
      </c>
      <c r="K9" s="5">
        <f t="shared" ref="K9:K17" si="3">+J9/C9*100</f>
        <v>109.41394124291774</v>
      </c>
    </row>
    <row r="10" spans="1:11" x14ac:dyDescent="0.25">
      <c r="A10" s="14">
        <f t="shared" ref="A10:A17" si="4">+A9+1</f>
        <v>3</v>
      </c>
      <c r="B10" s="3" t="s">
        <v>12</v>
      </c>
      <c r="C10" s="2">
        <f>+[1]tab2!F8</f>
        <v>144325</v>
      </c>
      <c r="D10" s="2">
        <f>+[1]tab15!F9</f>
        <v>123889</v>
      </c>
      <c r="E10" s="2">
        <f>28276+8</f>
        <v>28284</v>
      </c>
      <c r="F10" s="2">
        <f>+[1]tab4!K10</f>
        <v>301</v>
      </c>
      <c r="G10" s="3">
        <v>4519</v>
      </c>
      <c r="H10" s="4">
        <f t="shared" si="1"/>
        <v>152474</v>
      </c>
      <c r="I10" s="5">
        <f t="shared" si="0"/>
        <v>105.64628442750737</v>
      </c>
      <c r="J10" s="4">
        <f t="shared" si="2"/>
        <v>156993</v>
      </c>
      <c r="K10" s="5">
        <f t="shared" si="3"/>
        <v>108.77741209076737</v>
      </c>
    </row>
    <row r="11" spans="1:11" x14ac:dyDescent="0.25">
      <c r="A11" s="14">
        <f t="shared" si="4"/>
        <v>4</v>
      </c>
      <c r="B11" s="3" t="s">
        <v>13</v>
      </c>
      <c r="C11" s="2">
        <f>+[1]tab2!F9</f>
        <v>52051</v>
      </c>
      <c r="D11" s="2">
        <f>+[1]tab15!F10</f>
        <v>49026</v>
      </c>
      <c r="E11" s="2">
        <v>3489</v>
      </c>
      <c r="F11" s="2">
        <f>+[1]tab4!K11</f>
        <v>99</v>
      </c>
      <c r="G11" s="3">
        <v>152</v>
      </c>
      <c r="H11" s="4">
        <f t="shared" si="1"/>
        <v>52614</v>
      </c>
      <c r="I11" s="5">
        <f t="shared" si="0"/>
        <v>101.0816314768208</v>
      </c>
      <c r="J11" s="4">
        <f t="shared" si="2"/>
        <v>52766</v>
      </c>
      <c r="K11" s="5">
        <f t="shared" si="3"/>
        <v>101.37365276363566</v>
      </c>
    </row>
    <row r="12" spans="1:11" x14ac:dyDescent="0.25">
      <c r="A12" s="14">
        <f t="shared" si="4"/>
        <v>5</v>
      </c>
      <c r="B12" s="3" t="s">
        <v>14</v>
      </c>
      <c r="C12" s="2">
        <f>+[1]tab2!F10</f>
        <v>36147</v>
      </c>
      <c r="D12" s="2">
        <f>+[1]tab15!F11</f>
        <v>30809</v>
      </c>
      <c r="E12" s="2">
        <v>6116</v>
      </c>
      <c r="F12" s="2">
        <f>+[1]tab4!K12</f>
        <v>459</v>
      </c>
      <c r="G12" s="3">
        <v>896</v>
      </c>
      <c r="H12" s="4">
        <f t="shared" si="1"/>
        <v>37384</v>
      </c>
      <c r="I12" s="5">
        <f t="shared" si="0"/>
        <v>103.42213738346197</v>
      </c>
      <c r="J12" s="4">
        <f t="shared" si="2"/>
        <v>38280</v>
      </c>
      <c r="K12" s="5">
        <f t="shared" si="3"/>
        <v>105.90090463938917</v>
      </c>
    </row>
    <row r="13" spans="1:11" x14ac:dyDescent="0.25">
      <c r="A13" s="14">
        <f t="shared" si="4"/>
        <v>6</v>
      </c>
      <c r="B13" s="3" t="s">
        <v>15</v>
      </c>
      <c r="C13" s="2">
        <f>+[1]tab2!F11</f>
        <v>61584</v>
      </c>
      <c r="D13" s="2">
        <f>+[1]tab15!F12</f>
        <v>51902</v>
      </c>
      <c r="E13" s="2">
        <f>8728+85</f>
        <v>8813</v>
      </c>
      <c r="F13" s="2">
        <f>+[1]tab4!K13</f>
        <v>442</v>
      </c>
      <c r="G13" s="3">
        <v>885</v>
      </c>
      <c r="H13" s="4">
        <f t="shared" si="1"/>
        <v>61157</v>
      </c>
      <c r="I13" s="5">
        <f t="shared" si="0"/>
        <v>99.306638087815017</v>
      </c>
      <c r="J13" s="4">
        <f t="shared" si="2"/>
        <v>62042</v>
      </c>
      <c r="K13" s="5">
        <f t="shared" si="3"/>
        <v>100.74369966224994</v>
      </c>
    </row>
    <row r="14" spans="1:11" x14ac:dyDescent="0.25">
      <c r="A14" s="14">
        <f>+A13+1</f>
        <v>7</v>
      </c>
      <c r="B14" s="3" t="s">
        <v>16</v>
      </c>
      <c r="C14" s="2">
        <f>+[1]tab2!F12</f>
        <v>16466</v>
      </c>
      <c r="D14" s="2">
        <f>+[1]tab15!F13</f>
        <v>16371</v>
      </c>
      <c r="E14" s="2">
        <f>980+1</f>
        <v>981</v>
      </c>
      <c r="F14" s="2">
        <f>+[1]tab4!K14</f>
        <v>34</v>
      </c>
      <c r="G14" s="3">
        <f>15+13</f>
        <v>28</v>
      </c>
      <c r="H14" s="4">
        <f>+D14+E14+F14</f>
        <v>17386</v>
      </c>
      <c r="I14" s="5">
        <f>+H14/C14*100</f>
        <v>105.58727073970606</v>
      </c>
      <c r="J14" s="4">
        <f>+D14+E14+G14+F14</f>
        <v>17414</v>
      </c>
      <c r="K14" s="5">
        <f>+J14/C14*100</f>
        <v>105.75731811004493</v>
      </c>
    </row>
    <row r="15" spans="1:11" x14ac:dyDescent="0.25">
      <c r="A15" s="14">
        <f>+A14+1</f>
        <v>8</v>
      </c>
      <c r="B15" s="3" t="s">
        <v>17</v>
      </c>
      <c r="C15" s="2">
        <f>+[1]tab2!F13</f>
        <v>26738</v>
      </c>
      <c r="D15" s="2">
        <f>+[1]tab15!F14</f>
        <v>24279</v>
      </c>
      <c r="E15" s="2">
        <f>3218+14</f>
        <v>3232</v>
      </c>
      <c r="F15" s="2">
        <f>+[1]tab4!K15</f>
        <v>52</v>
      </c>
      <c r="G15" s="3">
        <v>121</v>
      </c>
      <c r="H15" s="4">
        <f>+D15+E15+F15</f>
        <v>27563</v>
      </c>
      <c r="I15" s="5">
        <f>+H15/C15*100</f>
        <v>103.08549629740445</v>
      </c>
      <c r="J15" s="4">
        <f>+D15+E15+G15+F15</f>
        <v>27684</v>
      </c>
      <c r="K15" s="5">
        <f>+J15/C15*100</f>
        <v>103.5380357543571</v>
      </c>
    </row>
    <row r="16" spans="1:11" x14ac:dyDescent="0.25">
      <c r="A16" s="14">
        <f>+A15+1</f>
        <v>9</v>
      </c>
      <c r="B16" s="3" t="s">
        <v>18</v>
      </c>
      <c r="C16" s="2">
        <f>+[1]tab2!F14</f>
        <v>48428</v>
      </c>
      <c r="D16" s="2">
        <f>+[1]tab15!F15</f>
        <v>45028</v>
      </c>
      <c r="E16" s="2">
        <v>5135</v>
      </c>
      <c r="F16" s="2">
        <f>+[1]tab4!K16</f>
        <v>195</v>
      </c>
      <c r="G16" s="3">
        <v>38</v>
      </c>
      <c r="H16" s="4">
        <f t="shared" si="1"/>
        <v>50358</v>
      </c>
      <c r="I16" s="5">
        <f t="shared" si="0"/>
        <v>103.9852977616255</v>
      </c>
      <c r="J16" s="4">
        <f t="shared" si="2"/>
        <v>50396</v>
      </c>
      <c r="K16" s="5">
        <f t="shared" si="3"/>
        <v>104.06376476418602</v>
      </c>
    </row>
    <row r="17" spans="1:11" x14ac:dyDescent="0.25">
      <c r="A17" s="14">
        <f t="shared" si="4"/>
        <v>10</v>
      </c>
      <c r="B17" s="3" t="s">
        <v>19</v>
      </c>
      <c r="C17" s="2">
        <f>+[1]tab2!F15</f>
        <v>17017</v>
      </c>
      <c r="D17" s="2">
        <f>+[1]tab15!F16</f>
        <v>15068</v>
      </c>
      <c r="E17" s="2">
        <v>1762</v>
      </c>
      <c r="F17" s="2">
        <f>+[1]tab4!K17</f>
        <v>216</v>
      </c>
      <c r="G17" s="3">
        <v>186</v>
      </c>
      <c r="H17" s="4">
        <f t="shared" si="1"/>
        <v>17046</v>
      </c>
      <c r="I17" s="5">
        <f t="shared" si="0"/>
        <v>100.17041781747665</v>
      </c>
      <c r="J17" s="4">
        <f t="shared" si="2"/>
        <v>17232</v>
      </c>
      <c r="K17" s="5">
        <f t="shared" si="3"/>
        <v>101.26344243991304</v>
      </c>
    </row>
    <row r="18" spans="1:11" ht="30.75" customHeight="1" x14ac:dyDescent="0.25">
      <c r="A18" s="11" t="s">
        <v>8</v>
      </c>
      <c r="B18" s="11"/>
      <c r="C18" s="12">
        <f t="shared" ref="C18:H18" si="5">SUM(C8:C17)</f>
        <v>590459</v>
      </c>
      <c r="D18" s="12">
        <f t="shared" si="5"/>
        <v>512542</v>
      </c>
      <c r="E18" s="12">
        <f t="shared" si="5"/>
        <v>100490</v>
      </c>
      <c r="F18" s="12">
        <f t="shared" si="5"/>
        <v>2174</v>
      </c>
      <c r="G18" s="12">
        <f t="shared" si="5"/>
        <v>11961</v>
      </c>
      <c r="H18" s="12">
        <f t="shared" si="5"/>
        <v>615206</v>
      </c>
      <c r="I18" s="13">
        <f>+H18/C18*100</f>
        <v>104.19114620998241</v>
      </c>
      <c r="J18" s="12">
        <f>SUM(J8:J17)</f>
        <v>627167</v>
      </c>
      <c r="K18" s="13">
        <f>+J18/C18*100</f>
        <v>106.2168584101521</v>
      </c>
    </row>
  </sheetData>
  <mergeCells count="14">
    <mergeCell ref="C4:C7"/>
    <mergeCell ref="A18:B18"/>
    <mergeCell ref="A1:K1"/>
    <mergeCell ref="A2:K2"/>
    <mergeCell ref="A4:A7"/>
    <mergeCell ref="B4:B7"/>
    <mergeCell ref="D4:G4"/>
    <mergeCell ref="H4:K4"/>
    <mergeCell ref="D5:D7"/>
    <mergeCell ref="E5:E7"/>
    <mergeCell ref="F5:F7"/>
    <mergeCell ref="H5:I6"/>
    <mergeCell ref="J5:K6"/>
    <mergeCell ref="G5:G7"/>
  </mergeCell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</dc:creator>
  <cp:lastModifiedBy>RC NTB Staff</cp:lastModifiedBy>
  <dcterms:created xsi:type="dcterms:W3CDTF">2019-11-27T01:15:24Z</dcterms:created>
  <dcterms:modified xsi:type="dcterms:W3CDTF">2021-08-05T02:30:29Z</dcterms:modified>
</cp:coreProperties>
</file>