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18" i="1" l="1"/>
  <c r="N18" i="1"/>
  <c r="M18" i="1"/>
  <c r="L18" i="1"/>
  <c r="K18" i="1"/>
  <c r="J18" i="1"/>
  <c r="D18" i="1"/>
  <c r="C18" i="1"/>
  <c r="A11" i="1"/>
  <c r="A13" i="1"/>
  <c r="A15" i="1"/>
  <c r="A17" i="1"/>
  <c r="J9" i="1"/>
  <c r="K9" i="1"/>
  <c r="L9" i="1"/>
  <c r="M9" i="1"/>
  <c r="N9" i="1"/>
  <c r="O9" i="1"/>
  <c r="J10" i="1"/>
  <c r="K10" i="1"/>
  <c r="L10" i="1"/>
  <c r="M10" i="1"/>
  <c r="N10" i="1"/>
  <c r="O10" i="1"/>
  <c r="J11" i="1"/>
  <c r="K11" i="1"/>
  <c r="L11" i="1"/>
  <c r="M11" i="1"/>
  <c r="N11" i="1"/>
  <c r="O11" i="1"/>
  <c r="J12" i="1"/>
  <c r="K12" i="1"/>
  <c r="L12" i="1"/>
  <c r="M12" i="1"/>
  <c r="N12" i="1"/>
  <c r="O12" i="1"/>
  <c r="J13" i="1"/>
  <c r="K13" i="1"/>
  <c r="L13" i="1"/>
  <c r="M13" i="1"/>
  <c r="N13" i="1"/>
  <c r="O13" i="1"/>
  <c r="J14" i="1"/>
  <c r="K14" i="1"/>
  <c r="L14" i="1"/>
  <c r="M14" i="1"/>
  <c r="N14" i="1"/>
  <c r="O14" i="1"/>
  <c r="J15" i="1"/>
  <c r="K15" i="1"/>
  <c r="L15" i="1"/>
  <c r="M15" i="1"/>
  <c r="N15" i="1"/>
  <c r="O15" i="1"/>
  <c r="J16" i="1"/>
  <c r="K16" i="1"/>
  <c r="L16" i="1"/>
  <c r="M16" i="1"/>
  <c r="N16" i="1"/>
  <c r="O16" i="1"/>
  <c r="J17" i="1"/>
  <c r="K17" i="1"/>
  <c r="L17" i="1"/>
  <c r="M17" i="1"/>
  <c r="N17" i="1"/>
  <c r="O17" i="1"/>
  <c r="E18" i="1"/>
  <c r="F18" i="1"/>
  <c r="G18" i="1"/>
  <c r="H18" i="1"/>
  <c r="I18" i="1"/>
  <c r="I15" i="1"/>
  <c r="I16" i="1"/>
  <c r="I17" i="1"/>
  <c r="I14" i="1"/>
  <c r="I9" i="1"/>
  <c r="I10" i="1"/>
  <c r="I11" i="1"/>
  <c r="I12" i="1"/>
  <c r="I13" i="1"/>
  <c r="I8" i="1"/>
  <c r="G17" i="1"/>
  <c r="F17" i="1"/>
  <c r="D17" i="1"/>
  <c r="C17" i="1"/>
  <c r="G16" i="1"/>
  <c r="F16" i="1"/>
  <c r="D16" i="1"/>
  <c r="C16" i="1"/>
  <c r="G15" i="1"/>
  <c r="F15" i="1"/>
  <c r="E15" i="1"/>
  <c r="D15" i="1"/>
  <c r="C15" i="1"/>
  <c r="G14" i="1"/>
  <c r="F14" i="1"/>
  <c r="D14" i="1"/>
  <c r="C14" i="1"/>
  <c r="G13" i="1"/>
  <c r="F13" i="1"/>
  <c r="D13" i="1"/>
  <c r="C13" i="1"/>
  <c r="G12" i="1"/>
  <c r="F12" i="1"/>
  <c r="D12" i="1"/>
  <c r="C12" i="1"/>
  <c r="G11" i="1"/>
  <c r="F11" i="1"/>
  <c r="D11" i="1"/>
  <c r="C11" i="1"/>
  <c r="G10" i="1"/>
  <c r="F10" i="1"/>
  <c r="E10" i="1"/>
  <c r="D10" i="1"/>
  <c r="C10" i="1"/>
  <c r="G9" i="1"/>
  <c r="F9" i="1"/>
  <c r="E9" i="1"/>
  <c r="D9" i="1"/>
  <c r="C9" i="1"/>
  <c r="A9" i="1"/>
  <c r="N8" i="1"/>
  <c r="M8" i="1"/>
  <c r="K8" i="1"/>
  <c r="G8" i="1"/>
  <c r="F8" i="1"/>
  <c r="L8" i="1" s="1"/>
  <c r="E8" i="1"/>
  <c r="D8" i="1"/>
  <c r="J8" i="1" s="1"/>
  <c r="C8" i="1"/>
  <c r="O8" i="1" l="1"/>
</calcChain>
</file>

<file path=xl/sharedStrings.xml><?xml version="1.0" encoding="utf-8"?>
<sst xmlns="http://schemas.openxmlformats.org/spreadsheetml/2006/main" count="33" uniqueCount="27">
  <si>
    <t>No.</t>
  </si>
  <si>
    <t>Kabupaten/Kota</t>
  </si>
  <si>
    <t>Penduduk</t>
  </si>
  <si>
    <t>Peserta Didik Seluruhnya</t>
  </si>
  <si>
    <t>APK</t>
  </si>
  <si>
    <t>Total</t>
  </si>
  <si>
    <t>Usia 16-18</t>
  </si>
  <si>
    <t>SMA</t>
  </si>
  <si>
    <t>MA</t>
  </si>
  <si>
    <t>SMK</t>
  </si>
  <si>
    <t>SMALB</t>
  </si>
  <si>
    <t>Paket C</t>
  </si>
  <si>
    <t>Jumlah</t>
  </si>
  <si>
    <t>Tahun</t>
  </si>
  <si>
    <t>APK (SM)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</si>
  <si>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</si>
  <si>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</si>
  <si>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</si>
  <si>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</si>
  <si>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</si>
  <si>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</si>
  <si>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</si>
  <si>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</si>
  <si>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</si>
  <si>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</si>
  <si>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Angka Partisipasi Kasar (APK) Tingkat SM (SMA,MA,SMK,Paket C)</t>
  </si>
  <si>
    <t>Provinsi Nusa Tenggara Barat Tahun 2018 - 2019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</si>
</sst>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65" fontId="2" fillId="0" borderId="15" xfId="1" applyNumberFormat="1" applyFont="1" applyBorder="1" applyAlignment="1">
      <alignment vertical="center"/>
    </xf>
    <xf numFmtId="165" fontId="2" fillId="0" borderId="16" xfId="1" applyNumberFormat="1" applyFont="1" applyBorder="1" applyAlignment="1">
      <alignment vertical="center"/>
    </xf>
    <xf numFmtId="43" fontId="2" fillId="0" borderId="15" xfId="1" applyFont="1" applyBorder="1" applyAlignment="1">
      <alignment vertical="center"/>
    </xf>
    <xf numFmtId="43" fontId="2" fillId="0" borderId="17" xfId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5" fontId="2" fillId="0" borderId="9" xfId="1" applyNumberFormat="1" applyFont="1" applyBorder="1" applyAlignment="1">
      <alignment vertical="center"/>
    </xf>
    <xf numFmtId="165" fontId="2" fillId="0" borderId="8" xfId="1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2" xfId="1" applyNumberFormat="1" applyFont="1" applyBorder="1" applyAlignment="1">
      <alignment vertical="center"/>
    </xf>
    <xf numFmtId="2" fontId="2" fillId="0" borderId="22" xfId="1" applyNumberFormat="1" applyFont="1" applyBorder="1" applyAlignment="1">
      <alignment vertic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egiatan%20Bid.%20Statistik%20TA%202019/DIKBU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2"/>
      <sheetName val="tab3"/>
      <sheetName val="Sheet6"/>
      <sheetName val="tab4"/>
      <sheetName val="tab5"/>
      <sheetName val="tab6"/>
      <sheetName val="Sheet5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8"/>
      <sheetName val="tab17"/>
      <sheetName val="tab19"/>
      <sheetName val="tab20"/>
      <sheetName val="Sheet4"/>
      <sheetName val="tab22"/>
      <sheetName val="tab21"/>
      <sheetName val="tab24"/>
      <sheetName val="tab23"/>
      <sheetName val="tab25"/>
      <sheetName val="tab26"/>
      <sheetName val="tabel32"/>
      <sheetName val="tab 31"/>
      <sheetName val="tab27"/>
      <sheetName val="tab 34"/>
      <sheetName val="tab 35"/>
      <sheetName val="tab 36"/>
      <sheetName val="Sheet7"/>
      <sheetName val="tab 37"/>
      <sheetName val="Sheet9"/>
      <sheetName val="tab42"/>
      <sheetName val="tab40"/>
      <sheetName val="apkpaud"/>
      <sheetName val="apktk"/>
      <sheetName val="ratio"/>
      <sheetName val="rsd"/>
      <sheetName val="APS"/>
      <sheetName val="Sheet1"/>
      <sheetName val="apk2007"/>
      <sheetName val="set"/>
      <sheetName val="Sheet2"/>
      <sheetName val="do"/>
      <sheetName val="apkapm"/>
      <sheetName val="DOAGMA"/>
      <sheetName val="rata lama sekolah"/>
      <sheetName val="Sheet8"/>
    </sheetNames>
    <sheetDataSet>
      <sheetData sheetId="0"/>
      <sheetData sheetId="1">
        <row r="6">
          <cell r="H6">
            <v>37214</v>
          </cell>
        </row>
        <row r="7">
          <cell r="H7">
            <v>48052</v>
          </cell>
        </row>
        <row r="8">
          <cell r="H8">
            <v>63930</v>
          </cell>
        </row>
        <row r="9">
          <cell r="H9">
            <v>20425</v>
          </cell>
        </row>
        <row r="10">
          <cell r="H10">
            <v>16418</v>
          </cell>
        </row>
        <row r="11">
          <cell r="H11">
            <v>30192</v>
          </cell>
        </row>
        <row r="12">
          <cell r="H12">
            <v>5839</v>
          </cell>
        </row>
        <row r="13">
          <cell r="H13">
            <v>11163</v>
          </cell>
        </row>
        <row r="14">
          <cell r="H14">
            <v>23583</v>
          </cell>
        </row>
        <row r="15">
          <cell r="H15">
            <v>10779</v>
          </cell>
        </row>
      </sheetData>
      <sheetData sheetId="2"/>
      <sheetData sheetId="3"/>
      <sheetData sheetId="4">
        <row r="8">
          <cell r="Q8">
            <v>9</v>
          </cell>
        </row>
        <row r="9">
          <cell r="Q9">
            <v>32</v>
          </cell>
        </row>
        <row r="10">
          <cell r="Q10">
            <v>44</v>
          </cell>
        </row>
        <row r="11">
          <cell r="Q11">
            <v>31</v>
          </cell>
        </row>
        <row r="12">
          <cell r="Q12">
            <v>52</v>
          </cell>
        </row>
        <row r="13">
          <cell r="Q13">
            <v>141</v>
          </cell>
        </row>
        <row r="14">
          <cell r="Q14">
            <v>29</v>
          </cell>
        </row>
        <row r="15">
          <cell r="Q15">
            <v>0</v>
          </cell>
        </row>
        <row r="16">
          <cell r="Q16">
            <v>39</v>
          </cell>
        </row>
        <row r="17">
          <cell r="Q17">
            <v>113</v>
          </cell>
        </row>
      </sheetData>
      <sheetData sheetId="5"/>
      <sheetData sheetId="6"/>
      <sheetData sheetId="7"/>
      <sheetData sheetId="8">
        <row r="8">
          <cell r="N8">
            <v>9293</v>
          </cell>
        </row>
        <row r="9">
          <cell r="N9">
            <v>14195</v>
          </cell>
        </row>
        <row r="10">
          <cell r="N10">
            <v>19351</v>
          </cell>
        </row>
        <row r="11">
          <cell r="N11">
            <v>9241</v>
          </cell>
        </row>
        <row r="12">
          <cell r="N12">
            <v>8136</v>
          </cell>
        </row>
        <row r="13">
          <cell r="N13">
            <v>17934</v>
          </cell>
        </row>
        <row r="14">
          <cell r="N14">
            <v>2947</v>
          </cell>
        </row>
        <row r="15">
          <cell r="N15">
            <v>3713</v>
          </cell>
        </row>
        <row r="16">
          <cell r="N16">
            <v>11738</v>
          </cell>
        </row>
        <row r="17">
          <cell r="N17">
            <v>4518</v>
          </cell>
        </row>
      </sheetData>
      <sheetData sheetId="9">
        <row r="8">
          <cell r="N8">
            <v>10760</v>
          </cell>
        </row>
        <row r="9">
          <cell r="N9">
            <v>11612</v>
          </cell>
        </row>
        <row r="10">
          <cell r="N10">
            <v>16274</v>
          </cell>
        </row>
        <row r="11">
          <cell r="N11">
            <v>6437</v>
          </cell>
        </row>
        <row r="12">
          <cell r="N12">
            <v>4608</v>
          </cell>
        </row>
        <row r="13">
          <cell r="N13">
            <v>4300</v>
          </cell>
        </row>
        <row r="14">
          <cell r="N14">
            <v>1673</v>
          </cell>
        </row>
        <row r="15">
          <cell r="N15">
            <v>3207</v>
          </cell>
        </row>
        <row r="16">
          <cell r="N16">
            <v>9937</v>
          </cell>
        </row>
        <row r="17">
          <cell r="N17">
            <v>3876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T10" sqref="T10"/>
    </sheetView>
  </sheetViews>
  <sheetFormatPr defaultRowHeight="15" x14ac:dyDescent="0.25"/>
  <cols>
    <col min="2" max="2" width="16.42578125" customWidth="1"/>
    <col min="3" max="3" width="12.28515625" customWidth="1"/>
    <col min="10" max="10" width="10.28515625" bestFit="1" customWidth="1"/>
  </cols>
  <sheetData>
    <row r="1" spans="1:15" x14ac:dyDescent="0.25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5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5.75" thickBot="1" x14ac:dyDescent="0.3"/>
    <row r="4" spans="1:15" ht="24.75" customHeight="1" x14ac:dyDescent="0.25">
      <c r="A4" s="1" t="s">
        <v>0</v>
      </c>
      <c r="B4" s="2" t="s">
        <v>1</v>
      </c>
      <c r="C4" s="3" t="s">
        <v>2</v>
      </c>
      <c r="D4" s="4" t="s">
        <v>3</v>
      </c>
      <c r="E4" s="5"/>
      <c r="F4" s="5"/>
      <c r="G4" s="5"/>
      <c r="H4" s="5"/>
      <c r="I4" s="6"/>
      <c r="J4" s="4" t="s">
        <v>4</v>
      </c>
      <c r="K4" s="5"/>
      <c r="L4" s="5"/>
      <c r="M4" s="5"/>
      <c r="N4" s="5"/>
      <c r="O4" s="7" t="s">
        <v>5</v>
      </c>
    </row>
    <row r="5" spans="1:15" x14ac:dyDescent="0.25">
      <c r="A5" s="8"/>
      <c r="B5" s="9"/>
      <c r="C5" s="10" t="s">
        <v>6</v>
      </c>
      <c r="D5" s="9" t="s">
        <v>7</v>
      </c>
      <c r="E5" s="9" t="s">
        <v>8</v>
      </c>
      <c r="F5" s="9" t="s">
        <v>9</v>
      </c>
      <c r="G5" s="11" t="s">
        <v>10</v>
      </c>
      <c r="H5" s="9" t="s">
        <v>11</v>
      </c>
      <c r="I5" s="9" t="s">
        <v>12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12"/>
    </row>
    <row r="6" spans="1:15" x14ac:dyDescent="0.25">
      <c r="A6" s="8"/>
      <c r="B6" s="9"/>
      <c r="C6" s="10" t="s">
        <v>13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2" t="s">
        <v>14</v>
      </c>
    </row>
    <row r="7" spans="1:15" ht="15.75" thickBot="1" x14ac:dyDescent="0.3">
      <c r="A7" s="13"/>
      <c r="B7" s="14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6"/>
    </row>
    <row r="8" spans="1:15" x14ac:dyDescent="0.25">
      <c r="A8" s="17">
        <v>1</v>
      </c>
      <c r="B8" s="18" t="s">
        <v>15</v>
      </c>
      <c r="C8" s="19">
        <f>+[1]tab2!H6</f>
        <v>37214</v>
      </c>
      <c r="D8" s="20">
        <f>+[1]tab7!N8</f>
        <v>9293</v>
      </c>
      <c r="E8" s="19">
        <f>10887+181</f>
        <v>11068</v>
      </c>
      <c r="F8" s="19">
        <f>+[1]tab8!N8</f>
        <v>10760</v>
      </c>
      <c r="G8" s="19">
        <f>+[1]tab4!Q8</f>
        <v>9</v>
      </c>
      <c r="H8" s="19">
        <v>2275</v>
      </c>
      <c r="I8" s="19">
        <f>SUM(D8:H8)</f>
        <v>33405</v>
      </c>
      <c r="J8" s="21">
        <f>+D8/C8*100</f>
        <v>24.971784812167463</v>
      </c>
      <c r="K8" s="21">
        <f>+E8/C8*100</f>
        <v>29.741495136239049</v>
      </c>
      <c r="L8" s="21">
        <f>+F8/C8*100</f>
        <v>28.913849626484655</v>
      </c>
      <c r="M8" s="21">
        <f>+G8/C8*100</f>
        <v>2.4184446713602408E-2</v>
      </c>
      <c r="N8" s="21">
        <f>+H8/C8*100</f>
        <v>6.1132906970494973</v>
      </c>
      <c r="O8" s="22">
        <f>+I8/C8*100</f>
        <v>89.764604718654269</v>
      </c>
    </row>
    <row r="9" spans="1:15" x14ac:dyDescent="0.25">
      <c r="A9" s="23">
        <f>+A8+1</f>
        <v>2</v>
      </c>
      <c r="B9" s="24" t="s">
        <v>16</v>
      </c>
      <c r="C9" s="25">
        <f>+[1]tab2!H7</f>
        <v>48052</v>
      </c>
      <c r="D9" s="20">
        <f>+[1]tab7!N9</f>
        <v>14195</v>
      </c>
      <c r="E9" s="25">
        <f>16504+121</f>
        <v>16625</v>
      </c>
      <c r="F9" s="19">
        <f>+[1]tab8!N9</f>
        <v>11612</v>
      </c>
      <c r="G9" s="19">
        <f>+[1]tab4!Q9</f>
        <v>32</v>
      </c>
      <c r="H9" s="19">
        <v>3552</v>
      </c>
      <c r="I9" s="19">
        <f t="shared" ref="I9:I13" si="0">SUM(D9:H9)</f>
        <v>46016</v>
      </c>
      <c r="J9" s="21">
        <f t="shared" ref="J9:J17" si="1">+D9/C9*100</f>
        <v>29.540914009822693</v>
      </c>
      <c r="K9" s="21">
        <f t="shared" ref="K9:K17" si="2">+E9/C9*100</f>
        <v>34.597935569799382</v>
      </c>
      <c r="L9" s="21">
        <f t="shared" ref="L9:L17" si="3">+F9/C9*100</f>
        <v>24.165487388662282</v>
      </c>
      <c r="M9" s="21">
        <f t="shared" ref="M9:M17" si="4">+G9/C9*100</f>
        <v>6.6594522600516112E-2</v>
      </c>
      <c r="N9" s="21">
        <f t="shared" ref="N9:N17" si="5">+H9/C9*100</f>
        <v>7.3919920086572874</v>
      </c>
      <c r="O9" s="22">
        <f t="shared" ref="O9:O17" si="6">+I9/C9*100</f>
        <v>95.762923499542168</v>
      </c>
    </row>
    <row r="10" spans="1:15" x14ac:dyDescent="0.25">
      <c r="A10" s="17">
        <v>2</v>
      </c>
      <c r="B10" s="24" t="s">
        <v>17</v>
      </c>
      <c r="C10" s="25">
        <f>+[1]tab2!H8</f>
        <v>63930</v>
      </c>
      <c r="D10" s="20">
        <f>+[1]tab7!N10</f>
        <v>19351</v>
      </c>
      <c r="E10" s="25">
        <f>23492+28</f>
        <v>23520</v>
      </c>
      <c r="F10" s="19">
        <f>+[1]tab8!N10</f>
        <v>16274</v>
      </c>
      <c r="G10" s="19">
        <f>+[1]tab4!Q10</f>
        <v>44</v>
      </c>
      <c r="H10" s="19">
        <v>3798</v>
      </c>
      <c r="I10" s="19">
        <f t="shared" si="0"/>
        <v>62987</v>
      </c>
      <c r="J10" s="21">
        <f t="shared" si="1"/>
        <v>30.269044267167217</v>
      </c>
      <c r="K10" s="21">
        <f t="shared" si="2"/>
        <v>36.790239324260909</v>
      </c>
      <c r="L10" s="21">
        <f t="shared" si="3"/>
        <v>25.455967464414204</v>
      </c>
      <c r="M10" s="21">
        <f t="shared" si="4"/>
        <v>6.882527764742688E-2</v>
      </c>
      <c r="N10" s="21">
        <f t="shared" si="5"/>
        <v>5.9408728296574376</v>
      </c>
      <c r="O10" s="22">
        <f t="shared" si="6"/>
        <v>98.524949163147184</v>
      </c>
    </row>
    <row r="11" spans="1:15" x14ac:dyDescent="0.25">
      <c r="A11" s="23">
        <f t="shared" ref="A11:A17" si="7">+A10+1</f>
        <v>3</v>
      </c>
      <c r="B11" s="24" t="s">
        <v>18</v>
      </c>
      <c r="C11" s="25">
        <f>+[1]tab2!H9</f>
        <v>20425</v>
      </c>
      <c r="D11" s="20">
        <f>+[1]tab7!N11</f>
        <v>9241</v>
      </c>
      <c r="E11" s="25">
        <v>2563</v>
      </c>
      <c r="F11" s="19">
        <f>+[1]tab8!N11</f>
        <v>6437</v>
      </c>
      <c r="G11" s="19">
        <f>+[1]tab4!Q11</f>
        <v>31</v>
      </c>
      <c r="H11" s="19">
        <v>2080</v>
      </c>
      <c r="I11" s="19">
        <f t="shared" si="0"/>
        <v>20352</v>
      </c>
      <c r="J11" s="21">
        <f t="shared" si="1"/>
        <v>45.243574051407585</v>
      </c>
      <c r="K11" s="21">
        <f t="shared" si="2"/>
        <v>12.548347613219093</v>
      </c>
      <c r="L11" s="21">
        <f t="shared" si="3"/>
        <v>31.515299877600977</v>
      </c>
      <c r="M11" s="21">
        <f t="shared" si="4"/>
        <v>0.15177478580171358</v>
      </c>
      <c r="N11" s="21">
        <f t="shared" si="5"/>
        <v>10.18359853121175</v>
      </c>
      <c r="O11" s="22">
        <f t="shared" si="6"/>
        <v>99.642594859241129</v>
      </c>
    </row>
    <row r="12" spans="1:15" x14ac:dyDescent="0.25">
      <c r="A12" s="17">
        <v>3</v>
      </c>
      <c r="B12" s="24" t="s">
        <v>19</v>
      </c>
      <c r="C12" s="25">
        <f>+[1]tab2!H10</f>
        <v>16418</v>
      </c>
      <c r="D12" s="20">
        <f>+[1]tab7!N12</f>
        <v>8136</v>
      </c>
      <c r="E12" s="25">
        <v>2038</v>
      </c>
      <c r="F12" s="19">
        <f>+[1]tab8!N12</f>
        <v>4608</v>
      </c>
      <c r="G12" s="19">
        <f>+[1]tab4!Q12</f>
        <v>52</v>
      </c>
      <c r="H12" s="19">
        <v>1878</v>
      </c>
      <c r="I12" s="19">
        <f t="shared" si="0"/>
        <v>16712</v>
      </c>
      <c r="J12" s="21">
        <f t="shared" si="1"/>
        <v>49.555366061639667</v>
      </c>
      <c r="K12" s="21">
        <f t="shared" si="2"/>
        <v>12.413205018881715</v>
      </c>
      <c r="L12" s="21">
        <f t="shared" si="3"/>
        <v>28.066755999512733</v>
      </c>
      <c r="M12" s="21">
        <f t="shared" si="4"/>
        <v>0.31672554513339019</v>
      </c>
      <c r="N12" s="21">
        <f t="shared" si="5"/>
        <v>11.438664880009746</v>
      </c>
      <c r="O12" s="22">
        <f t="shared" si="6"/>
        <v>101.79071750517726</v>
      </c>
    </row>
    <row r="13" spans="1:15" x14ac:dyDescent="0.25">
      <c r="A13" s="23">
        <f t="shared" ref="A13:A17" si="8">+A12+1</f>
        <v>4</v>
      </c>
      <c r="B13" s="24" t="s">
        <v>20</v>
      </c>
      <c r="C13" s="25">
        <f>+[1]tab2!H11</f>
        <v>30192</v>
      </c>
      <c r="D13" s="20">
        <f>+[1]tab7!N13</f>
        <v>17934</v>
      </c>
      <c r="E13" s="25">
        <v>3690</v>
      </c>
      <c r="F13" s="19">
        <f>+[1]tab8!N13</f>
        <v>4300</v>
      </c>
      <c r="G13" s="19">
        <f>+[1]tab4!Q13</f>
        <v>141</v>
      </c>
      <c r="H13" s="19">
        <v>5276</v>
      </c>
      <c r="I13" s="19">
        <f t="shared" si="0"/>
        <v>31341</v>
      </c>
      <c r="J13" s="21">
        <f t="shared" si="1"/>
        <v>59.399841017488072</v>
      </c>
      <c r="K13" s="21">
        <f t="shared" si="2"/>
        <v>12.221780604133544</v>
      </c>
      <c r="L13" s="21">
        <f t="shared" si="3"/>
        <v>14.242183359830419</v>
      </c>
      <c r="M13" s="21">
        <f t="shared" si="4"/>
        <v>0.46701112877583467</v>
      </c>
      <c r="N13" s="21">
        <f t="shared" si="5"/>
        <v>17.474827768945417</v>
      </c>
      <c r="O13" s="22">
        <f t="shared" si="6"/>
        <v>103.80564387917329</v>
      </c>
    </row>
    <row r="14" spans="1:15" x14ac:dyDescent="0.25">
      <c r="A14" s="17">
        <v>4</v>
      </c>
      <c r="B14" s="26" t="s">
        <v>21</v>
      </c>
      <c r="C14" s="25">
        <f>+[1]tab2!H12</f>
        <v>5839</v>
      </c>
      <c r="D14" s="20">
        <f>+[1]tab7!N14</f>
        <v>2947</v>
      </c>
      <c r="E14" s="25">
        <v>422</v>
      </c>
      <c r="F14" s="19">
        <f>+[1]tab8!N14</f>
        <v>1673</v>
      </c>
      <c r="G14" s="19">
        <f>+[1]tab4!Q14</f>
        <v>29</v>
      </c>
      <c r="H14" s="19">
        <v>330</v>
      </c>
      <c r="I14" s="19">
        <f>SUM(D14:H14)</f>
        <v>5401</v>
      </c>
      <c r="J14" s="21">
        <f t="shared" si="1"/>
        <v>50.470971056687787</v>
      </c>
      <c r="K14" s="21">
        <f t="shared" si="2"/>
        <v>7.227264942627162</v>
      </c>
      <c r="L14" s="21">
        <f t="shared" si="3"/>
        <v>28.652166466860763</v>
      </c>
      <c r="M14" s="21">
        <f t="shared" si="4"/>
        <v>0.49666038705257748</v>
      </c>
      <c r="N14" s="21">
        <f t="shared" si="5"/>
        <v>5.6516526802534681</v>
      </c>
      <c r="O14" s="22">
        <f t="shared" si="6"/>
        <v>92.498715533481757</v>
      </c>
    </row>
    <row r="15" spans="1:15" x14ac:dyDescent="0.25">
      <c r="A15" s="23">
        <f t="shared" ref="A15:A17" si="9">+A14+1</f>
        <v>5</v>
      </c>
      <c r="B15" s="24" t="s">
        <v>22</v>
      </c>
      <c r="C15" s="25">
        <f>+[1]tab2!H13</f>
        <v>11163</v>
      </c>
      <c r="D15" s="20">
        <f>+[1]tab7!N15</f>
        <v>3713</v>
      </c>
      <c r="E15" s="25">
        <f>1812+12</f>
        <v>1824</v>
      </c>
      <c r="F15" s="19">
        <f>+[1]tab8!N15</f>
        <v>3207</v>
      </c>
      <c r="G15" s="19">
        <f>+[1]tab4!Q15</f>
        <v>0</v>
      </c>
      <c r="H15" s="19">
        <v>1011</v>
      </c>
      <c r="I15" s="19">
        <f>SUM(D15:H15)</f>
        <v>9755</v>
      </c>
      <c r="J15" s="21">
        <f t="shared" si="1"/>
        <v>33.261668010391467</v>
      </c>
      <c r="K15" s="21">
        <f t="shared" si="2"/>
        <v>16.339693630744424</v>
      </c>
      <c r="L15" s="21">
        <f t="shared" si="3"/>
        <v>28.728836334318729</v>
      </c>
      <c r="M15" s="21">
        <f t="shared" si="4"/>
        <v>0</v>
      </c>
      <c r="N15" s="21">
        <f t="shared" si="5"/>
        <v>9.0567051867777479</v>
      </c>
      <c r="O15" s="22">
        <f t="shared" si="6"/>
        <v>87.386903162232372</v>
      </c>
    </row>
    <row r="16" spans="1:15" x14ac:dyDescent="0.25">
      <c r="A16" s="17">
        <v>5</v>
      </c>
      <c r="B16" s="18" t="s">
        <v>23</v>
      </c>
      <c r="C16" s="19">
        <f>+[1]tab2!H14</f>
        <v>23583</v>
      </c>
      <c r="D16" s="20">
        <f>+[1]tab7!N16</f>
        <v>11738</v>
      </c>
      <c r="E16" s="19">
        <v>3045</v>
      </c>
      <c r="F16" s="19">
        <f>+[1]tab8!N16</f>
        <v>9937</v>
      </c>
      <c r="G16" s="19">
        <f>+[1]tab4!Q16</f>
        <v>39</v>
      </c>
      <c r="H16" s="19">
        <v>1098</v>
      </c>
      <c r="I16" s="19">
        <f t="shared" ref="I16:I17" si="10">SUM(D16:H16)</f>
        <v>25857</v>
      </c>
      <c r="J16" s="21">
        <f t="shared" si="1"/>
        <v>49.773141669846922</v>
      </c>
      <c r="K16" s="21">
        <f t="shared" si="2"/>
        <v>12.911843276936777</v>
      </c>
      <c r="L16" s="21">
        <f t="shared" si="3"/>
        <v>42.136284611796633</v>
      </c>
      <c r="M16" s="21">
        <f t="shared" si="4"/>
        <v>0.16537336216766316</v>
      </c>
      <c r="N16" s="21">
        <f t="shared" si="5"/>
        <v>4.6558961964126695</v>
      </c>
      <c r="O16" s="22">
        <f t="shared" si="6"/>
        <v>109.64253911716067</v>
      </c>
    </row>
    <row r="17" spans="1:15" ht="15.75" thickBot="1" x14ac:dyDescent="0.3">
      <c r="A17" s="23">
        <f t="shared" ref="A17" si="11">+A16+1</f>
        <v>6</v>
      </c>
      <c r="B17" s="26" t="s">
        <v>24</v>
      </c>
      <c r="C17" s="27">
        <f>+[1]tab2!H15</f>
        <v>10779</v>
      </c>
      <c r="D17" s="20">
        <f>+[1]tab7!N17</f>
        <v>4518</v>
      </c>
      <c r="E17" s="27">
        <v>2487</v>
      </c>
      <c r="F17" s="19">
        <f>+[1]tab8!N17</f>
        <v>3876</v>
      </c>
      <c r="G17" s="19">
        <f>+[1]tab4!Q17</f>
        <v>113</v>
      </c>
      <c r="H17" s="28">
        <v>896</v>
      </c>
      <c r="I17" s="19">
        <f t="shared" si="10"/>
        <v>11890</v>
      </c>
      <c r="J17" s="21">
        <f t="shared" si="1"/>
        <v>41.914834400222659</v>
      </c>
      <c r="K17" s="21">
        <f t="shared" si="2"/>
        <v>23.072641246868912</v>
      </c>
      <c r="L17" s="21">
        <f t="shared" si="3"/>
        <v>35.958808794878934</v>
      </c>
      <c r="M17" s="21">
        <f t="shared" si="4"/>
        <v>1.048334724928101</v>
      </c>
      <c r="N17" s="21">
        <f t="shared" si="5"/>
        <v>8.3124594118192778</v>
      </c>
      <c r="O17" s="22">
        <f t="shared" si="6"/>
        <v>110.30707857871789</v>
      </c>
    </row>
    <row r="18" spans="1:15" ht="32.25" customHeight="1" thickBot="1" x14ac:dyDescent="0.3">
      <c r="A18" s="29" t="s">
        <v>12</v>
      </c>
      <c r="B18" s="30"/>
      <c r="C18" s="31">
        <f>SUM(C8:C17)</f>
        <v>267595</v>
      </c>
      <c r="D18" s="31">
        <f>SUM(D8:D17)</f>
        <v>101066</v>
      </c>
      <c r="E18" s="31">
        <f t="shared" ref="D18:O18" si="12">SUM(E8:E17)</f>
        <v>67282</v>
      </c>
      <c r="F18" s="31">
        <f t="shared" si="12"/>
        <v>72684</v>
      </c>
      <c r="G18" s="31">
        <f t="shared" si="12"/>
        <v>490</v>
      </c>
      <c r="H18" s="31">
        <f t="shared" si="12"/>
        <v>22194</v>
      </c>
      <c r="I18" s="31">
        <f t="shared" si="12"/>
        <v>263716</v>
      </c>
      <c r="J18" s="32">
        <f>D18/C18*100</f>
        <v>37.768269212802927</v>
      </c>
      <c r="K18" s="32">
        <f>E18/C18*100</f>
        <v>25.143220164801285</v>
      </c>
      <c r="L18" s="32">
        <f>F18/C18*100</f>
        <v>27.16194248771464</v>
      </c>
      <c r="M18" s="32">
        <f>G18/C18*100</f>
        <v>0.18311253947196324</v>
      </c>
      <c r="N18" s="32">
        <f>H18/C18*100</f>
        <v>8.2938769408994926</v>
      </c>
      <c r="O18" s="32">
        <f>I18/C18*100</f>
        <v>98.550421345690324</v>
      </c>
    </row>
  </sheetData>
  <mergeCells count="20">
    <mergeCell ref="O6:O7"/>
    <mergeCell ref="A18:B18"/>
    <mergeCell ref="A1:O1"/>
    <mergeCell ref="A2:O2"/>
    <mergeCell ref="I5:I7"/>
    <mergeCell ref="J5:J7"/>
    <mergeCell ref="K5:K7"/>
    <mergeCell ref="L5:L7"/>
    <mergeCell ref="M5:M7"/>
    <mergeCell ref="N5:N7"/>
    <mergeCell ref="A4:A7"/>
    <mergeCell ref="B4:B7"/>
    <mergeCell ref="D4:I4"/>
    <mergeCell ref="J4:N4"/>
    <mergeCell ref="O4:O5"/>
    <mergeCell ref="D5:D7"/>
    <mergeCell ref="E5:E7"/>
    <mergeCell ref="F5:F7"/>
    <mergeCell ref="G5:G7"/>
    <mergeCell ref="H5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2021-08-12T02:11:02Z</dcterms:created>
  <dcterms:modified xsi:type="dcterms:W3CDTF">2021-08-12T02:19:42Z</dcterms:modified>
</cp:coreProperties>
</file>