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1"/>
  </bookViews>
  <sheets>
    <sheet name="2018" sheetId="1" r:id="rId1"/>
    <sheet name="2019" sheetId="2" r:id="rId2"/>
    <sheet name="BSIR" sheetId="3" r:id="rId3"/>
  </sheets>
  <definedNames>
    <definedName name="_xlnm.Print_Area" localSheetId="0">'2018'!$A$1:$K$54</definedName>
  </definedNames>
  <calcPr fullCalcOnLoad="1"/>
</workbook>
</file>

<file path=xl/sharedStrings.xml><?xml version="1.0" encoding="utf-8"?>
<sst xmlns="http://schemas.openxmlformats.org/spreadsheetml/2006/main" count="1027" uniqueCount="516">
  <si>
    <t>DAFTAR 50 BANK SAMPAH BINAAN PROV. NTB BERSAMA BS BINTANG SEJAHTERA</t>
  </si>
  <si>
    <t>No</t>
  </si>
  <si>
    <t>Nama Bank Sampah</t>
  </si>
  <si>
    <t>Koordinat</t>
  </si>
  <si>
    <t>Lokasi</t>
  </si>
  <si>
    <t>Keterangan</t>
  </si>
  <si>
    <t>Latitude</t>
  </si>
  <si>
    <t>Longitude</t>
  </si>
  <si>
    <t>BS Tunas Mekar</t>
  </si>
  <si>
    <t>BS Proyek Indah</t>
  </si>
  <si>
    <t>-8. 69605</t>
  </si>
  <si>
    <t>116. 42681</t>
  </si>
  <si>
    <t>BS Bersama</t>
  </si>
  <si>
    <t>-8. 74939</t>
  </si>
  <si>
    <t>116. 15991</t>
  </si>
  <si>
    <t>BS Rahayu</t>
  </si>
  <si>
    <t>-8. 65566</t>
  </si>
  <si>
    <t>116. 37286</t>
  </si>
  <si>
    <t>BS Maju Sejahtra</t>
  </si>
  <si>
    <t>-8. 56567</t>
  </si>
  <si>
    <t>116. 17167</t>
  </si>
  <si>
    <t>BS Pelangan</t>
  </si>
  <si>
    <t>Kab/Kota</t>
  </si>
  <si>
    <t>Nama Ketua/Direktur</t>
  </si>
  <si>
    <t>Kontak</t>
  </si>
  <si>
    <t>Desa</t>
  </si>
  <si>
    <t>Kecamatan</t>
  </si>
  <si>
    <t>Kabupaten</t>
  </si>
  <si>
    <t>Gerung</t>
  </si>
  <si>
    <t>Lotim</t>
  </si>
  <si>
    <t>Keruak</t>
  </si>
  <si>
    <t>Lenek</t>
  </si>
  <si>
    <t>Selong</t>
  </si>
  <si>
    <t>Pujut</t>
  </si>
  <si>
    <t>Praya Tengah</t>
  </si>
  <si>
    <t>Praya</t>
  </si>
  <si>
    <t>Kopang</t>
  </si>
  <si>
    <t>Pringgarata</t>
  </si>
  <si>
    <t>Praya Timur</t>
  </si>
  <si>
    <t>Lingsar</t>
  </si>
  <si>
    <t>Sekotong Tengah</t>
  </si>
  <si>
    <t>Sekotong</t>
  </si>
  <si>
    <t>Kuripan</t>
  </si>
  <si>
    <t>Lobar</t>
  </si>
  <si>
    <t>Cendi Manik</t>
  </si>
  <si>
    <t>Aikmel Timur</t>
  </si>
  <si>
    <t>Kelayu Jorong</t>
  </si>
  <si>
    <t>Mertak</t>
  </si>
  <si>
    <t>Kawo</t>
  </si>
  <si>
    <t>Bunut Baoq</t>
  </si>
  <si>
    <t>Masihur</t>
  </si>
  <si>
    <t>Suardi</t>
  </si>
  <si>
    <t>Helmiatun Aini</t>
  </si>
  <si>
    <t>Rusman pratama</t>
  </si>
  <si>
    <t>all</t>
  </si>
  <si>
    <t>Maria Ulfa</t>
  </si>
  <si>
    <t>087723886918</t>
  </si>
  <si>
    <t>Desa/Kelurahan</t>
  </si>
  <si>
    <t>Bank Sampah Bina Mandiri</t>
  </si>
  <si>
    <t>Kembang Kuning</t>
  </si>
  <si>
    <t>Sikur</t>
  </si>
  <si>
    <t>Lombok Timur</t>
  </si>
  <si>
    <t>Bank Sampah Bina Sejahtera</t>
  </si>
  <si>
    <t>Tete Batu Selatan</t>
  </si>
  <si>
    <t>Bank Sampah Maju Bersama</t>
  </si>
  <si>
    <t>Kota Raja</t>
  </si>
  <si>
    <t>Lalu Ahmad Surkati (083129750005)</t>
  </si>
  <si>
    <t>Bank Sampah Muda Karya</t>
  </si>
  <si>
    <t>Gelora</t>
  </si>
  <si>
    <t>Andrika Eka Paksi (081934999448)</t>
  </si>
  <si>
    <t>Bank Sampah Gemilang</t>
  </si>
  <si>
    <t>Loyok</t>
  </si>
  <si>
    <t>Muh. Isnain I (081918248515)</t>
  </si>
  <si>
    <t>Bank Sampah Sikur Berkah</t>
  </si>
  <si>
    <t>Pauzan, S.Pd. (087863658084)</t>
  </si>
  <si>
    <t>Bank Sampah Bersih Mandiri YPH PPD NW Pancor</t>
  </si>
  <si>
    <t>Kelurahan Pancor</t>
  </si>
  <si>
    <t>Dr. Muhammad Halqi, M.Pd. (081997795777)</t>
  </si>
  <si>
    <t>Bank Sampah Inges</t>
  </si>
  <si>
    <t>Dasan Lekong</t>
  </si>
  <si>
    <t>Sukamulia</t>
  </si>
  <si>
    <t xml:space="preserve">Bank Sampah Bergerak </t>
  </si>
  <si>
    <t>Danarase</t>
  </si>
  <si>
    <t>Lukmanul Hakim (085253751715)</t>
  </si>
  <si>
    <t>Bank Sampah Mitra Bahari</t>
  </si>
  <si>
    <t>Ketapang</t>
  </si>
  <si>
    <t>Lalu Tantowi Jauhari (087765852574)</t>
  </si>
  <si>
    <t>Bank Sampah Daspan</t>
  </si>
  <si>
    <t>Fatimatuzzuhro (081999666221)</t>
  </si>
  <si>
    <t>Bank Sampah Kita Bersih Muhajirin</t>
  </si>
  <si>
    <t>Sekarteja</t>
  </si>
  <si>
    <t>Muhammad Yusron, S.Pd. (087750006601)</t>
  </si>
  <si>
    <t>Bank Sampah KSM Gili Care</t>
  </si>
  <si>
    <t>Gili Indah</t>
  </si>
  <si>
    <t>Pemenang</t>
  </si>
  <si>
    <t>Lombok Utara</t>
  </si>
  <si>
    <t>Bank Sampah Pemuda Peduli Sampah</t>
  </si>
  <si>
    <t>Pendua</t>
  </si>
  <si>
    <t>Kayangan</t>
  </si>
  <si>
    <t>Beti Rostika (082339545649)</t>
  </si>
  <si>
    <t>Bank Sampah Sampah Pilah Pilih Berkah</t>
  </si>
  <si>
    <t>Melaka</t>
  </si>
  <si>
    <t>Maya Zuhriyah, S.T. (082340737567)</t>
  </si>
  <si>
    <t>Redeem Institute Bank Sampah Saripah</t>
  </si>
  <si>
    <t>Sekotong Timur</t>
  </si>
  <si>
    <t>Lembar</t>
  </si>
  <si>
    <t>Lombok Barat</t>
  </si>
  <si>
    <t>Lalu Irfan Hadimi, S.Si. (0811452990) / Emalia Susanti (081938559546)</t>
  </si>
  <si>
    <t>Bank Sampah Jagak Diri</t>
  </si>
  <si>
    <t>Jagaraga</t>
  </si>
  <si>
    <t>Fatur Rahman (081907477722)</t>
  </si>
  <si>
    <t>Bank Sampah AS-Shohwah</t>
  </si>
  <si>
    <t>Beleke</t>
  </si>
  <si>
    <t>Supiatun Soleha (087891855469)/Fatma (081918145507)</t>
  </si>
  <si>
    <t>Bank Sampah Bunga Teratai Mas</t>
  </si>
  <si>
    <t>Gelogor</t>
  </si>
  <si>
    <t>Kediri</t>
  </si>
  <si>
    <t>Hariri (081805748320)</t>
  </si>
  <si>
    <t>Bank Sampah Perampuan Hebat</t>
  </si>
  <si>
    <t>Perampuan</t>
  </si>
  <si>
    <t>Labuapi</t>
  </si>
  <si>
    <t>Zaenafi Ariani (081999884461)</t>
  </si>
  <si>
    <t>Bank Sampah RNF</t>
  </si>
  <si>
    <t>Kediri Selatan</t>
  </si>
  <si>
    <t>Nediy Permana (081937043491)/Jihad (087838802011)</t>
  </si>
  <si>
    <t>Bank Sampah Amanah</t>
  </si>
  <si>
    <t>Batu Kumbung</t>
  </si>
  <si>
    <t>Sukma Hidayani (082339345022)/Linda (085922508181)</t>
  </si>
  <si>
    <t>Bank Sampah Desa Sandik</t>
  </si>
  <si>
    <t>Sandik</t>
  </si>
  <si>
    <t>Gunung Sari</t>
  </si>
  <si>
    <t>Daud Haekal Hawari (081999222170)/Dian (087864366607)</t>
  </si>
  <si>
    <t>Bank Sampah Anak Kampung</t>
  </si>
  <si>
    <t>Kuripan Timur</t>
  </si>
  <si>
    <t>M. Nurdin Efendi, S.Pd. (081999014556)</t>
  </si>
  <si>
    <t>Bank Sampah Nemu Rahayu</t>
  </si>
  <si>
    <t>Ratni (081916881114)/Marzuki (Sekretaris)</t>
  </si>
  <si>
    <t>Bank Sampah Urip Lestari</t>
  </si>
  <si>
    <t>Banyu Urip</t>
  </si>
  <si>
    <t>Hj. Nurhayati (081999261998)/ Ajis (087851763021)</t>
  </si>
  <si>
    <t>Bank Sampah Rahmatan Lil ‘Alamin</t>
  </si>
  <si>
    <t>Muhayadi (087765523601) baru (081917078691)</t>
  </si>
  <si>
    <t>Bank Sampah Badil Abadi</t>
  </si>
  <si>
    <t>Taman Indah</t>
  </si>
  <si>
    <t>Lombok Tengah</t>
  </si>
  <si>
    <t>Iza Royani (087765930080)</t>
  </si>
  <si>
    <t>Bank Sampah Garden Aik Berik</t>
  </si>
  <si>
    <t>Aik Berik</t>
  </si>
  <si>
    <t>Batukliang Utara</t>
  </si>
  <si>
    <t>Abdul Habib Mawardi (0818541865)</t>
  </si>
  <si>
    <t>Bank Sampah “As-Shirot” Lantan</t>
  </si>
  <si>
    <t>Lantan</t>
  </si>
  <si>
    <t>Muhajar (085937022621)</t>
  </si>
  <si>
    <t>Bank Sampah Lombok Bangkit</t>
  </si>
  <si>
    <t>Parina</t>
  </si>
  <si>
    <t>Jonggat</t>
  </si>
  <si>
    <t>Tita Adawiyah, S.Ak. (082339778443)</t>
  </si>
  <si>
    <t>Bank Sampah Teratak</t>
  </si>
  <si>
    <t>Teratak</t>
  </si>
  <si>
    <t>Muzakki (081805703877)</t>
  </si>
  <si>
    <t>Bank Sampah “Bersih Bersama” Pemepek</t>
  </si>
  <si>
    <t>Pemepek</t>
  </si>
  <si>
    <t>Sudirman Jayadi (087865098484)</t>
  </si>
  <si>
    <t>Bank Sampah”Bajang Peripih Dedoro” Hijau Asri</t>
  </si>
  <si>
    <t>Murbaya</t>
  </si>
  <si>
    <t xml:space="preserve">Muhammad Khairul Amdi, S.Pd. </t>
  </si>
  <si>
    <t>Bank Sampah “Geosamalas Recycle” Tanak Beak</t>
  </si>
  <si>
    <t>Tanah Beak</t>
  </si>
  <si>
    <t>Indra Cahyadi (081805744471)</t>
  </si>
  <si>
    <t>Bank Sampah” Ngiring Maju” Tampak Siring</t>
  </si>
  <si>
    <t>Tampak Siring</t>
  </si>
  <si>
    <t>Batukliang</t>
  </si>
  <si>
    <t>Dedi Kurniawan</t>
  </si>
  <si>
    <t>Bank Sampah GGS Rubbish Care</t>
  </si>
  <si>
    <t>Andang Buana Sutarja (082339901865)</t>
  </si>
  <si>
    <t>Bank Sampah Sinar Fajar</t>
  </si>
  <si>
    <t>Mujur</t>
  </si>
  <si>
    <t>M. Zulharmaen (087863658465)</t>
  </si>
  <si>
    <t>Bank Sampah Barokah</t>
  </si>
  <si>
    <t>Beber</t>
  </si>
  <si>
    <t>Farid Ardiansyah</t>
  </si>
  <si>
    <t>Bank Sampah Punia Bersinar</t>
  </si>
  <si>
    <t>Punia</t>
  </si>
  <si>
    <t>Mataram</t>
  </si>
  <si>
    <t>Maryadhi MS (087865060393)</t>
  </si>
  <si>
    <t>Bank Sampah Udayana</t>
  </si>
  <si>
    <t>Monjok Barat</t>
  </si>
  <si>
    <t>Selaparang</t>
  </si>
  <si>
    <t>Jeanithia Ade Lareny, S.Pd. (085934608128)</t>
  </si>
  <si>
    <t>Bank Sampah Bakti Karya Rinjani</t>
  </si>
  <si>
    <t>Cakranegara Utara</t>
  </si>
  <si>
    <t>Cakranegara</t>
  </si>
  <si>
    <t>Ida Bagus Tantra (087864455735)</t>
  </si>
  <si>
    <t>Mandalika</t>
  </si>
  <si>
    <t>Sandubaya</t>
  </si>
  <si>
    <t>Abdul Hanan (08223771522)</t>
  </si>
  <si>
    <t>Bank Sampah’Persada” Pagesangan Barat</t>
  </si>
  <si>
    <t>Pagesangan Barat</t>
  </si>
  <si>
    <t>Umbas Sumedhy (081805231324)</t>
  </si>
  <si>
    <t>Bank Sampah Anak Kampung Pelita</t>
  </si>
  <si>
    <t>Dasan Agung Baru</t>
  </si>
  <si>
    <t>Gussara (087864100006)</t>
  </si>
  <si>
    <t>KSM Cinta Bersih</t>
  </si>
  <si>
    <t>Dasan Cermen</t>
  </si>
  <si>
    <t>Ahmad Ridwan (087865386493)</t>
  </si>
  <si>
    <t>Bank Sampah Dasan Agung (Asipa)</t>
  </si>
  <si>
    <t>Dasan Agung</t>
  </si>
  <si>
    <t>Ali Sabram Hamdani, S.E. (083143185266)</t>
  </si>
  <si>
    <t>Bank Sampah Gelisah</t>
  </si>
  <si>
    <t>Banjar</t>
  </si>
  <si>
    <t>Ampenan</t>
  </si>
  <si>
    <t>Bank Sampah Udakamas</t>
  </si>
  <si>
    <t>Karang Baru</t>
  </si>
  <si>
    <t>Abdul Nasir, S.Pi. (081917255044)</t>
  </si>
  <si>
    <t>Bank Sampah UNU</t>
  </si>
  <si>
    <t>Bank Sampah Pagutan Pondok Perasi</t>
  </si>
  <si>
    <t>Bintaro</t>
  </si>
  <si>
    <t>Darma Yustiawan, S.Ag. (085338587060)</t>
  </si>
  <si>
    <t>Bank Sampah Kertasari KSB</t>
  </si>
  <si>
    <t>Kertasari</t>
  </si>
  <si>
    <t>Taliwang</t>
  </si>
  <si>
    <t>Sumbawa Barat</t>
  </si>
  <si>
    <t>Bank Sampah Sekongkang Mandiri</t>
  </si>
  <si>
    <t>Sekongkang Atas</t>
  </si>
  <si>
    <t>Sekongkang</t>
  </si>
  <si>
    <t>Bank Sampah Kelompok Pemuda Berbagi</t>
  </si>
  <si>
    <t>Lab. Sumbawa</t>
  </si>
  <si>
    <t>Labuan Badas</t>
  </si>
  <si>
    <t>Sumbawa</t>
  </si>
  <si>
    <t>Bank Sampah Karang Taruna Liang Melik</t>
  </si>
  <si>
    <t>Nijang</t>
  </si>
  <si>
    <t>Unter Iwes</t>
  </si>
  <si>
    <t>Rikianto (081916024378)</t>
  </si>
  <si>
    <t>Bank Sampah Lestari</t>
  </si>
  <si>
    <t>Jorok</t>
  </si>
  <si>
    <t>Wawan Setyadi (085238925763)</t>
  </si>
  <si>
    <t>Bank Sampah Cahaya Anugerah Merente</t>
  </si>
  <si>
    <t>Merente</t>
  </si>
  <si>
    <t>Alas</t>
  </si>
  <si>
    <t>Ishaq Karsa (085239008238)</t>
  </si>
  <si>
    <t>Bank Sampah Raberas</t>
  </si>
  <si>
    <t>Seketeng</t>
  </si>
  <si>
    <t>Kamaluddin</t>
  </si>
  <si>
    <t>Bank Sampah Labangka 4</t>
  </si>
  <si>
    <t>Labangka 4</t>
  </si>
  <si>
    <t>Labangka</t>
  </si>
  <si>
    <t>Endang (085338767783)</t>
  </si>
  <si>
    <t>Bank Sampah Peduli Lingkungan</t>
  </si>
  <si>
    <t>Motong</t>
  </si>
  <si>
    <t>Utan</t>
  </si>
  <si>
    <t>Bank Sampah Bumdes Sahabat</t>
  </si>
  <si>
    <t>Semamung</t>
  </si>
  <si>
    <t>Moyo Hulu</t>
  </si>
  <si>
    <t>Burhanuddin (082339118623)</t>
  </si>
  <si>
    <t>Bank Sampah Brang Bayan</t>
  </si>
  <si>
    <t>Empang Atas</t>
  </si>
  <si>
    <t>Empang</t>
  </si>
  <si>
    <t>Bank Sampah Kebun Jeruk</t>
  </si>
  <si>
    <t>Lekong</t>
  </si>
  <si>
    <t>Alas Barat</t>
  </si>
  <si>
    <t>Bank Sampah Maronge</t>
  </si>
  <si>
    <t>Maronge</t>
  </si>
  <si>
    <t>Ade Ardiyansyah (081339302202)</t>
  </si>
  <si>
    <t>Bank Sampah Medang 4 Chgange</t>
  </si>
  <si>
    <t>Medang</t>
  </si>
  <si>
    <t>Lab. Badas</t>
  </si>
  <si>
    <t>Fadlyi (085253878030)</t>
  </si>
  <si>
    <t>Bank Sampah Indonesia Kreatif Wawondoru</t>
  </si>
  <si>
    <t>Wawondoru</t>
  </si>
  <si>
    <t>Woja</t>
  </si>
  <si>
    <t>Dompu</t>
  </si>
  <si>
    <t>Bank Sampah Sahabat Mengajar Ta’a</t>
  </si>
  <si>
    <t>Ta’a</t>
  </si>
  <si>
    <t>Kempo</t>
  </si>
  <si>
    <t>Kumalasari, S.Km. (082236035955)</t>
  </si>
  <si>
    <t>Bank Sampah The Gade Temba Ngela</t>
  </si>
  <si>
    <t>Dorotangga</t>
  </si>
  <si>
    <t>Bank Sampah Cantika</t>
  </si>
  <si>
    <t>Oi Maci</t>
  </si>
  <si>
    <t>Sape</t>
  </si>
  <si>
    <t>Bima</t>
  </si>
  <si>
    <t>Bank Sampah Makmur</t>
  </si>
  <si>
    <t>Belo</t>
  </si>
  <si>
    <t>Pali Belo</t>
  </si>
  <si>
    <t>Ilyas (082342703342)</t>
  </si>
  <si>
    <t>Bank Sampah Fajar Bersinar</t>
  </si>
  <si>
    <t>Tambe</t>
  </si>
  <si>
    <t>Bolo</t>
  </si>
  <si>
    <t>Syarifuddin, S.Pd. (081246242693)</t>
  </si>
  <si>
    <t>Bank Sampah”Berjaya” Kelurahan Ule</t>
  </si>
  <si>
    <t>Ule</t>
  </si>
  <si>
    <t>Asa Kota</t>
  </si>
  <si>
    <t>Kota Bima</t>
  </si>
  <si>
    <t>Ichsan (082341159996)</t>
  </si>
  <si>
    <t>Bank Sampah”Berkah” Kelurahan Oimbo</t>
  </si>
  <si>
    <t>Oimbo</t>
  </si>
  <si>
    <t>Rasanae Timur</t>
  </si>
  <si>
    <t>Bank Sampah Karaso Rasa</t>
  </si>
  <si>
    <t>Rabangodu Selatan</t>
  </si>
  <si>
    <t>Raba</t>
  </si>
  <si>
    <t>Saparwadi (0813377412997)</t>
  </si>
  <si>
    <t>Hizbul Wathani (081997732475)</t>
  </si>
  <si>
    <t>Nur Jannah, S.Pd. (087766692282)</t>
  </si>
  <si>
    <t>Gendewa Tunas Rancak (081216571351)</t>
  </si>
  <si>
    <t> Mohamad Aziz Ismail (082340681828)</t>
  </si>
  <si>
    <t>Kawo  Sejahtra</t>
  </si>
  <si>
    <t>Padi</t>
  </si>
  <si>
    <t>087865580765</t>
  </si>
  <si>
    <t>BS Berkarya Mertak</t>
  </si>
  <si>
    <t>Sukirman</t>
  </si>
  <si>
    <t>085239978063</t>
  </si>
  <si>
    <t>Bs Sangkrang</t>
  </si>
  <si>
    <t>Robiatul Adawiyah</t>
  </si>
  <si>
    <t>085937010622</t>
  </si>
  <si>
    <t>BS Yadaen</t>
  </si>
  <si>
    <t>Nurul Imtihan</t>
  </si>
  <si>
    <t>087853199115</t>
  </si>
  <si>
    <t>Karya Sejahtra</t>
  </si>
  <si>
    <t>Suryadi</t>
  </si>
  <si>
    <t>081805656056</t>
  </si>
  <si>
    <t>Habibah</t>
  </si>
  <si>
    <t>081917424373</t>
  </si>
  <si>
    <t>Briuk Sejahtra</t>
  </si>
  <si>
    <t>Uswatun Hasanah</t>
  </si>
  <si>
    <t>087865342121</t>
  </si>
  <si>
    <t>Maju Mandiri</t>
  </si>
  <si>
    <t>Wahyudi</t>
  </si>
  <si>
    <t>085339417407</t>
  </si>
  <si>
    <t>Irham Hadi</t>
  </si>
  <si>
    <t>081805728001</t>
  </si>
  <si>
    <t>BS Maju Bersama</t>
  </si>
  <si>
    <t>BQ. Hadia Martanti</t>
  </si>
  <si>
    <t>081808668896</t>
  </si>
  <si>
    <t>Mustika Ratu</t>
  </si>
  <si>
    <t>087860169338</t>
  </si>
  <si>
    <t>Muh. Muzaki</t>
  </si>
  <si>
    <t>081917050226</t>
  </si>
  <si>
    <t>BS Jempong Sejahtra</t>
  </si>
  <si>
    <t>Sahidin</t>
  </si>
  <si>
    <t>087881334811</t>
  </si>
  <si>
    <t>BS Loang Balok</t>
  </si>
  <si>
    <t>Sudiati</t>
  </si>
  <si>
    <t>081917916385</t>
  </si>
  <si>
    <t>Abdul Sirri</t>
  </si>
  <si>
    <t>08865491348</t>
  </si>
  <si>
    <t>Bs Tunas Muda</t>
  </si>
  <si>
    <t>Ahmad Rijal Lael</t>
  </si>
  <si>
    <t>087865901919</t>
  </si>
  <si>
    <t>Bs Mutiara</t>
  </si>
  <si>
    <t>H. Suherman</t>
  </si>
  <si>
    <t>-</t>
  </si>
  <si>
    <t>Bs Beriuk Pede Genem</t>
  </si>
  <si>
    <t>Muhamad Zakir</t>
  </si>
  <si>
    <t>087819453310</t>
  </si>
  <si>
    <t>Bs Geger Girang Genem</t>
  </si>
  <si>
    <t>Zaenudin</t>
  </si>
  <si>
    <t>085937034061</t>
  </si>
  <si>
    <t>Bs Sejahtra</t>
  </si>
  <si>
    <t>Wardiawan</t>
  </si>
  <si>
    <t>08786573919</t>
  </si>
  <si>
    <t>Bs Onor Semangat</t>
  </si>
  <si>
    <t>Miftahul Paraji</t>
  </si>
  <si>
    <t>081907177000</t>
  </si>
  <si>
    <t>Umam</t>
  </si>
  <si>
    <t>082350307800</t>
  </si>
  <si>
    <t>BS Al-Fadila</t>
  </si>
  <si>
    <t>Abdurrahman</t>
  </si>
  <si>
    <t>Bs Sangalang</t>
  </si>
  <si>
    <t xml:space="preserve">BS Montong Bagian </t>
  </si>
  <si>
    <t>Ujipudin</t>
  </si>
  <si>
    <t>081803752250</t>
  </si>
  <si>
    <t>Habiburrahan</t>
  </si>
  <si>
    <t>08763333022</t>
  </si>
  <si>
    <t>Bs Bintang Seruni</t>
  </si>
  <si>
    <t>BS Embang-Embangan</t>
  </si>
  <si>
    <t>BS Karya Mandiri TJ</t>
  </si>
  <si>
    <t>BS Karya Mandiri LB</t>
  </si>
  <si>
    <t>BS Ninata</t>
  </si>
  <si>
    <t>Linda wati</t>
  </si>
  <si>
    <t>BS Gerbang majapahit</t>
  </si>
  <si>
    <t>BS Karya semarang</t>
  </si>
  <si>
    <t>Zainul  Arifin</t>
  </si>
  <si>
    <t>M. Suaep</t>
  </si>
  <si>
    <t>Nanik Mulyana</t>
  </si>
  <si>
    <t>Sangkrang</t>
  </si>
  <si>
    <t>Dasan Baru</t>
  </si>
  <si>
    <t>Sepakek</t>
  </si>
  <si>
    <t>Montong Gamang</t>
  </si>
  <si>
    <t xml:space="preserve">Pengadang </t>
  </si>
  <si>
    <t>Jempong</t>
  </si>
  <si>
    <t>Sekarbela</t>
  </si>
  <si>
    <t>Kekalik</t>
  </si>
  <si>
    <t>Pelangan</t>
  </si>
  <si>
    <t>Sigerongan</t>
  </si>
  <si>
    <t>Langko</t>
  </si>
  <si>
    <t>Peteluan Indah</t>
  </si>
  <si>
    <t>Dasan Geres</t>
  </si>
  <si>
    <t>Apitaik</t>
  </si>
  <si>
    <t>Gunung Malang</t>
  </si>
  <si>
    <t>Lenenk</t>
  </si>
  <si>
    <t>Daeng Khadijah</t>
  </si>
  <si>
    <t>Raudi</t>
  </si>
  <si>
    <t>BS Bareng Kelayu Jorong</t>
  </si>
  <si>
    <t>085931144406</t>
  </si>
  <si>
    <t>081918417033</t>
  </si>
  <si>
    <t>087882077112</t>
  </si>
  <si>
    <t>085238109805</t>
  </si>
  <si>
    <t>BS Samban Rinjani</t>
  </si>
  <si>
    <t>08191774296</t>
  </si>
  <si>
    <t>Pringgabaya</t>
  </si>
  <si>
    <t>087763070122</t>
  </si>
  <si>
    <t>Seruni Mumbul</t>
  </si>
  <si>
    <t>Labuan Lombok</t>
  </si>
  <si>
    <t>Pringgabaya Utara</t>
  </si>
  <si>
    <t>Tanjung Luar</t>
  </si>
  <si>
    <t>Labuan Pandan</t>
  </si>
  <si>
    <t>Sambelia</t>
  </si>
  <si>
    <t>Ketangga</t>
  </si>
  <si>
    <t>Jineng</t>
  </si>
  <si>
    <t>Wanasaba</t>
  </si>
  <si>
    <t>Pringgabaya Induk</t>
  </si>
  <si>
    <t>Senanggali</t>
  </si>
  <si>
    <t>Beririk Jarak</t>
  </si>
  <si>
    <t>pohgading</t>
  </si>
  <si>
    <t>BS wangi seroja</t>
  </si>
  <si>
    <t>Lembar Selatan</t>
  </si>
  <si>
    <t>-8.68541</t>
  </si>
  <si>
    <t>116.32653</t>
  </si>
  <si>
    <t>Janapria</t>
  </si>
  <si>
    <t>Jango</t>
  </si>
  <si>
    <t>BS Bintang Kenalu</t>
  </si>
  <si>
    <t>Serage</t>
  </si>
  <si>
    <t>Praya Barat Daya</t>
  </si>
  <si>
    <t>Jago</t>
  </si>
  <si>
    <t>BS Pesona</t>
  </si>
  <si>
    <t>BS Bersemi</t>
  </si>
  <si>
    <t>BS Karya Sejahtera</t>
  </si>
  <si>
    <t>BS Kebon Ayu Mandiri</t>
  </si>
  <si>
    <t>BS Bina Masyarakat Mandiri</t>
  </si>
  <si>
    <t>BS Ar-Rohman Sejahtera</t>
  </si>
  <si>
    <t>Kebon Ayu</t>
  </si>
  <si>
    <t>Kuripan Utara</t>
  </si>
  <si>
    <t>Tempos</t>
  </si>
  <si>
    <t>Telaga Waru</t>
  </si>
  <si>
    <t>Aikmel</t>
  </si>
  <si>
    <t>Labu Api</t>
  </si>
  <si>
    <t xml:space="preserve">BS. 7.0 SR Pemenang Timur * </t>
  </si>
  <si>
    <t>BS. 7.0 SR Medana *</t>
  </si>
  <si>
    <t xml:space="preserve"> BS. 7.0 SR Sokong *</t>
  </si>
  <si>
    <t>BS. 7.0 SR Gondang *</t>
  </si>
  <si>
    <t>BS. 7.0 SR Gumantar *</t>
  </si>
  <si>
    <t>BS. 7.0 SR Dangiang *</t>
  </si>
  <si>
    <t>KLU</t>
  </si>
  <si>
    <t>Pemenang Timur</t>
  </si>
  <si>
    <t>Medana</t>
  </si>
  <si>
    <t>Sokong</t>
  </si>
  <si>
    <t>Gondang</t>
  </si>
  <si>
    <t>Gumantar</t>
  </si>
  <si>
    <t>Dangiang</t>
  </si>
  <si>
    <t>Pemanang</t>
  </si>
  <si>
    <t>Tanjung</t>
  </si>
  <si>
    <t>Gangga</t>
  </si>
  <si>
    <t xml:space="preserve">DAFTAR 74 BANK SAMPAH BINAAN DINAS LHK PROV. NTB </t>
  </si>
  <si>
    <t>Tommy Arwanto (081236297973)</t>
  </si>
  <si>
    <t>Jumlah</t>
  </si>
  <si>
    <t>Cash flow/Bulan</t>
  </si>
  <si>
    <t>Organik</t>
  </si>
  <si>
    <t>Daur Ulang</t>
  </si>
  <si>
    <t>Residu</t>
  </si>
  <si>
    <t>Aktif</t>
  </si>
  <si>
    <t>Jumlah Nasabah</t>
  </si>
  <si>
    <t>Jumlah Sampah Kg/Hari</t>
  </si>
  <si>
    <t>Juhaeriah</t>
  </si>
  <si>
    <t>081805270655</t>
  </si>
  <si>
    <t>Sanisah</t>
  </si>
  <si>
    <t>'087701412766</t>
  </si>
  <si>
    <t>Bohri Rahman</t>
  </si>
  <si>
    <t>081905024556</t>
  </si>
  <si>
    <t>Siti Saody</t>
  </si>
  <si>
    <t>085861542493</t>
  </si>
  <si>
    <t xml:space="preserve">BANK SAMPAH INDUK REGIONAL </t>
  </si>
  <si>
    <t>BS Selagalas</t>
  </si>
  <si>
    <t>BS Penujak</t>
  </si>
  <si>
    <t>Bank Sampah Induk Regional Bina Mandiri</t>
  </si>
  <si>
    <t>Banyumulek</t>
  </si>
  <si>
    <t xml:space="preserve">Hibah Modal </t>
  </si>
  <si>
    <t>Status</t>
  </si>
  <si>
    <t>Maryanti (081337270271)</t>
  </si>
  <si>
    <t>Yerri Kuswandi (085237904746)</t>
  </si>
  <si>
    <t>Mulyadi/Dian (085238316356)</t>
  </si>
  <si>
    <t>Hendri Susanto (081339133746)</t>
  </si>
  <si>
    <t>Zakaria AW/ Yuni (082339156397)</t>
  </si>
  <si>
    <t>Amirudin, S.Pd. (082340286568)</t>
  </si>
  <si>
    <t>Diaul Anhar, S.Pd. (081337327737)</t>
  </si>
  <si>
    <t>Masykur (085333711950)</t>
  </si>
  <si>
    <t>Nurjanah, S.Pd. (085239503029)</t>
  </si>
  <si>
    <t>Sri Rahmawati (082247798370)</t>
  </si>
  <si>
    <t>Ibu Irma (082247509996) Muhammad Amin (081339517498)</t>
  </si>
  <si>
    <t>Bank Sampah Induk Regional Bumi Tastura Bersatu</t>
  </si>
  <si>
    <t>Bank Sampah Induk Regional Gemilang</t>
  </si>
  <si>
    <t>Bank Sampah Induk Regional Lisan</t>
  </si>
  <si>
    <t>Ampenan Utara</t>
  </si>
  <si>
    <t>Bank Sampah Induk Regional ESTEPE</t>
  </si>
  <si>
    <t>LPJ</t>
  </si>
  <si>
    <t>Siti Mustainah (081239476145)</t>
  </si>
  <si>
    <t>Mouo Hulu</t>
  </si>
  <si>
    <t>Batu Alang</t>
  </si>
  <si>
    <t>Burhanudin (085205322162)</t>
  </si>
  <si>
    <t>Yudia Desy Asrianto (087850421035)</t>
  </si>
  <si>
    <t>Isnaini (0813377412997/087865976500</t>
  </si>
  <si>
    <t>Andi Suardi (087854518151</t>
  </si>
  <si>
    <t>Mayura</t>
  </si>
  <si>
    <t>Belum Aktif</t>
  </si>
  <si>
    <t>√</t>
  </si>
  <si>
    <t>Sarpras</t>
  </si>
  <si>
    <t xml:space="preserve"> 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</si>
</sst>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&quot;Rp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color indexed="8"/>
      <name val="Calibri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Arial Narrow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top"/>
    </xf>
    <xf numFmtId="0" fontId="0" fillId="0" borderId="0" xfId="0" applyBorder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6" fillId="33" borderId="10" xfId="0" applyFont="1" applyFill="1" applyBorder="1" applyAlignment="1">
      <alignment vertical="top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/>
    </xf>
    <xf numFmtId="0" fontId="45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/>
    </xf>
    <xf numFmtId="0" fontId="45" fillId="25" borderId="10" xfId="0" applyFont="1" applyFill="1" applyBorder="1" applyAlignment="1">
      <alignment vertical="center" wrapText="1"/>
    </xf>
    <xf numFmtId="0" fontId="43" fillId="25" borderId="10" xfId="0" applyFont="1" applyFill="1" applyBorder="1" applyAlignment="1">
      <alignment/>
    </xf>
    <xf numFmtId="0" fontId="45" fillId="11" borderId="10" xfId="0" applyFont="1" applyFill="1" applyBorder="1" applyAlignment="1">
      <alignment vertical="center" wrapText="1"/>
    </xf>
    <xf numFmtId="0" fontId="43" fillId="11" borderId="10" xfId="0" applyFont="1" applyFill="1" applyBorder="1" applyAlignment="1">
      <alignment/>
    </xf>
    <xf numFmtId="0" fontId="45" fillId="36" borderId="10" xfId="0" applyFont="1" applyFill="1" applyBorder="1" applyAlignment="1">
      <alignment vertical="center" wrapText="1"/>
    </xf>
    <xf numFmtId="0" fontId="45" fillId="36" borderId="10" xfId="0" applyFont="1" applyFill="1" applyBorder="1" applyAlignment="1">
      <alignment horizontal="left" vertical="center"/>
    </xf>
    <xf numFmtId="0" fontId="43" fillId="36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8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43" fillId="37" borderId="10" xfId="0" applyFont="1" applyFill="1" applyBorder="1" applyAlignment="1">
      <alignment horizontal="left" vertical="top"/>
    </xf>
    <xf numFmtId="0" fontId="43" fillId="37" borderId="10" xfId="0" applyFont="1" applyFill="1" applyBorder="1" applyAlignment="1" quotePrefix="1">
      <alignment horizontal="left" vertical="top"/>
    </xf>
    <xf numFmtId="0" fontId="43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/>
    </xf>
    <xf numFmtId="0" fontId="43" fillId="37" borderId="10" xfId="0" applyFont="1" applyFill="1" applyBorder="1" applyAlignment="1" quotePrefix="1">
      <alignment vertical="top"/>
    </xf>
    <xf numFmtId="0" fontId="43" fillId="37" borderId="10" xfId="0" applyFont="1" applyFill="1" applyBorder="1" applyAlignment="1">
      <alignment vertical="top" wrapText="1"/>
    </xf>
    <xf numFmtId="0" fontId="43" fillId="37" borderId="10" xfId="0" applyFont="1" applyFill="1" applyBorder="1" applyAlignment="1">
      <alignment vertical="top"/>
    </xf>
    <xf numFmtId="0" fontId="7" fillId="37" borderId="10" xfId="0" applyFont="1" applyFill="1" applyBorder="1" applyAlignment="1">
      <alignment vertical="top"/>
    </xf>
    <xf numFmtId="0" fontId="43" fillId="38" borderId="10" xfId="0" applyFont="1" applyFill="1" applyBorder="1" applyAlignment="1">
      <alignment horizontal="right" vertical="top"/>
    </xf>
    <xf numFmtId="0" fontId="43" fillId="38" borderId="10" xfId="0" applyFont="1" applyFill="1" applyBorder="1" applyAlignment="1">
      <alignment horizontal="left" vertical="top"/>
    </xf>
    <xf numFmtId="0" fontId="43" fillId="38" borderId="10" xfId="0" applyFont="1" applyFill="1" applyBorder="1" applyAlignment="1" quotePrefix="1">
      <alignment horizontal="left" vertical="top"/>
    </xf>
    <xf numFmtId="0" fontId="43" fillId="38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/>
    </xf>
    <xf numFmtId="0" fontId="43" fillId="38" borderId="10" xfId="0" applyFont="1" applyFill="1" applyBorder="1" applyAlignment="1">
      <alignment vertical="top"/>
    </xf>
    <xf numFmtId="0" fontId="7" fillId="38" borderId="10" xfId="0" applyFont="1" applyFill="1" applyBorder="1" applyAlignment="1">
      <alignment vertical="top"/>
    </xf>
    <xf numFmtId="0" fontId="44" fillId="38" borderId="10" xfId="0" applyFont="1" applyFill="1" applyBorder="1" applyAlignment="1">
      <alignment horizontal="left" vertical="top" wrapText="1"/>
    </xf>
    <xf numFmtId="0" fontId="43" fillId="19" borderId="10" xfId="0" applyFont="1" applyFill="1" applyBorder="1" applyAlignment="1">
      <alignment horizontal="right" vertical="top"/>
    </xf>
    <xf numFmtId="0" fontId="43" fillId="19" borderId="10" xfId="0" applyFont="1" applyFill="1" applyBorder="1" applyAlignment="1">
      <alignment horizontal="left" vertical="top"/>
    </xf>
    <xf numFmtId="0" fontId="43" fillId="19" borderId="10" xfId="0" applyFont="1" applyFill="1" applyBorder="1" applyAlignment="1" quotePrefix="1">
      <alignment/>
    </xf>
    <xf numFmtId="0" fontId="43" fillId="19" borderId="10" xfId="0" applyFont="1" applyFill="1" applyBorder="1" applyAlignment="1">
      <alignment horizontal="left" vertical="top" wrapText="1"/>
    </xf>
    <xf numFmtId="0" fontId="43" fillId="19" borderId="10" xfId="0" applyFont="1" applyFill="1" applyBorder="1" applyAlignment="1">
      <alignment wrapText="1"/>
    </xf>
    <xf numFmtId="0" fontId="43" fillId="19" borderId="10" xfId="0" applyFont="1" applyFill="1" applyBorder="1" applyAlignment="1">
      <alignment/>
    </xf>
    <xf numFmtId="0" fontId="7" fillId="19" borderId="10" xfId="0" applyFont="1" applyFill="1" applyBorder="1" applyAlignment="1">
      <alignment horizontal="left" vertical="top"/>
    </xf>
    <xf numFmtId="0" fontId="43" fillId="3" borderId="10" xfId="0" applyFont="1" applyFill="1" applyBorder="1" applyAlignment="1">
      <alignment horizontal="right" vertical="top"/>
    </xf>
    <xf numFmtId="0" fontId="43" fillId="3" borderId="10" xfId="0" applyFont="1" applyFill="1" applyBorder="1" applyAlignment="1">
      <alignment horizontal="left" vertical="top"/>
    </xf>
    <xf numFmtId="0" fontId="43" fillId="3" borderId="10" xfId="0" applyFont="1" applyFill="1" applyBorder="1" applyAlignment="1" quotePrefix="1">
      <alignment vertical="top"/>
    </xf>
    <xf numFmtId="0" fontId="43" fillId="3" borderId="10" xfId="0" applyFont="1" applyFill="1" applyBorder="1" applyAlignment="1">
      <alignment horizontal="left" vertical="top" wrapText="1"/>
    </xf>
    <xf numFmtId="0" fontId="43" fillId="3" borderId="10" xfId="0" applyFont="1" applyFill="1" applyBorder="1" applyAlignment="1">
      <alignment wrapText="1"/>
    </xf>
    <xf numFmtId="0" fontId="43" fillId="3" borderId="10" xfId="0" applyFont="1" applyFill="1" applyBorder="1" applyAlignment="1">
      <alignment/>
    </xf>
    <xf numFmtId="3" fontId="43" fillId="3" borderId="10" xfId="0" applyNumberFormat="1" applyFont="1" applyFill="1" applyBorder="1" applyAlignment="1" quotePrefix="1">
      <alignment horizontal="left" vertical="top"/>
    </xf>
    <xf numFmtId="3" fontId="7" fillId="3" borderId="10" xfId="0" applyNumberFormat="1" applyFont="1" applyFill="1" applyBorder="1" applyAlignment="1" quotePrefix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43" fillId="3" borderId="1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43" fillId="3" borderId="10" xfId="0" applyFont="1" applyFill="1" applyBorder="1" applyAlignment="1" quotePrefix="1">
      <alignment horizontal="left" vertical="top"/>
    </xf>
    <xf numFmtId="0" fontId="43" fillId="3" borderId="11" xfId="0" applyFont="1" applyFill="1" applyBorder="1" applyAlignment="1">
      <alignment horizontal="left" vertical="top"/>
    </xf>
    <xf numFmtId="0" fontId="43" fillId="3" borderId="11" xfId="0" applyFont="1" applyFill="1" applyBorder="1" applyAlignment="1" quotePrefix="1">
      <alignment horizontal="left" vertical="top"/>
    </xf>
    <xf numFmtId="0" fontId="43" fillId="3" borderId="11" xfId="0" applyFont="1" applyFill="1" applyBorder="1" applyAlignment="1">
      <alignment horizontal="left" vertical="top" wrapText="1"/>
    </xf>
    <xf numFmtId="0" fontId="43" fillId="3" borderId="12" xfId="0" applyFont="1" applyFill="1" applyBorder="1" applyAlignment="1">
      <alignment horizontal="left" vertical="center"/>
    </xf>
    <xf numFmtId="0" fontId="43" fillId="3" borderId="12" xfId="0" applyFont="1" applyFill="1" applyBorder="1" applyAlignment="1" quotePrefix="1">
      <alignment horizontal="left" vertical="center"/>
    </xf>
    <xf numFmtId="0" fontId="43" fillId="3" borderId="12" xfId="0" applyFont="1" applyFill="1" applyBorder="1" applyAlignment="1">
      <alignment horizontal="left" vertical="center" wrapText="1"/>
    </xf>
    <xf numFmtId="0" fontId="43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 quotePrefix="1">
      <alignment horizontal="left" vertical="top"/>
    </xf>
    <xf numFmtId="0" fontId="43" fillId="3" borderId="10" xfId="0" applyNumberFormat="1" applyFont="1" applyFill="1" applyBorder="1" applyAlignment="1">
      <alignment vertical="top" wrapText="1"/>
    </xf>
    <xf numFmtId="0" fontId="47" fillId="3" borderId="10" xfId="0" applyFont="1" applyFill="1" applyBorder="1" applyAlignment="1">
      <alignment horizontal="left" vertical="top"/>
    </xf>
    <xf numFmtId="0" fontId="43" fillId="18" borderId="10" xfId="0" applyFont="1" applyFill="1" applyBorder="1" applyAlignment="1">
      <alignment horizontal="left" vertical="top" wrapText="1"/>
    </xf>
    <xf numFmtId="0" fontId="0" fillId="18" borderId="10" xfId="0" applyFill="1" applyBorder="1" applyAlignment="1">
      <alignment/>
    </xf>
    <xf numFmtId="0" fontId="43" fillId="18" borderId="10" xfId="0" applyFont="1" applyFill="1" applyBorder="1" applyAlignment="1">
      <alignment vertical="top"/>
    </xf>
    <xf numFmtId="0" fontId="7" fillId="18" borderId="10" xfId="0" applyFont="1" applyFill="1" applyBorder="1" applyAlignment="1">
      <alignment vertical="top"/>
    </xf>
    <xf numFmtId="0" fontId="43" fillId="18" borderId="10" xfId="0" applyFont="1" applyFill="1" applyBorder="1" applyAlignment="1">
      <alignment horizontal="left" vertical="top"/>
    </xf>
    <xf numFmtId="0" fontId="43" fillId="18" borderId="10" xfId="0" applyNumberFormat="1" applyFont="1" applyFill="1" applyBorder="1" applyAlignment="1">
      <alignment vertical="top" wrapText="1"/>
    </xf>
    <xf numFmtId="0" fontId="44" fillId="18" borderId="10" xfId="0" applyFont="1" applyFill="1" applyBorder="1" applyAlignment="1">
      <alignment/>
    </xf>
    <xf numFmtId="0" fontId="43" fillId="18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33" borderId="13" xfId="0" applyFont="1" applyFill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>
      <alignment vertical="center" wrapText="1"/>
    </xf>
    <xf numFmtId="1" fontId="43" fillId="33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vertical="center" wrapText="1"/>
    </xf>
    <xf numFmtId="1" fontId="43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64" fontId="43" fillId="33" borderId="10" xfId="0" applyNumberFormat="1" applyFont="1" applyFill="1" applyBorder="1" applyAlignment="1">
      <alignment horizontal="center" vertical="center"/>
    </xf>
    <xf numFmtId="164" fontId="43" fillId="33" borderId="10" xfId="43" applyNumberFormat="1" applyFont="1" applyFill="1" applyBorder="1" applyAlignment="1">
      <alignment horizontal="center" vertical="center"/>
    </xf>
    <xf numFmtId="164" fontId="43" fillId="0" borderId="10" xfId="43" applyNumberFormat="1" applyFont="1" applyBorder="1" applyAlignment="1">
      <alignment horizontal="center" vertical="center"/>
    </xf>
    <xf numFmtId="0" fontId="45" fillId="33" borderId="10" xfId="0" applyNumberFormat="1" applyFont="1" applyFill="1" applyBorder="1" applyAlignment="1">
      <alignment vertical="center"/>
    </xf>
    <xf numFmtId="0" fontId="43" fillId="33" borderId="10" xfId="0" applyNumberFormat="1" applyFont="1" applyFill="1" applyBorder="1" applyAlignment="1">
      <alignment vertical="center"/>
    </xf>
    <xf numFmtId="166" fontId="43" fillId="33" borderId="10" xfId="43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top"/>
    </xf>
    <xf numFmtId="0" fontId="45" fillId="33" borderId="15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64" fontId="43" fillId="33" borderId="10" xfId="0" applyNumberFormat="1" applyFont="1" applyFill="1" applyBorder="1" applyAlignment="1" quotePrefix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top"/>
    </xf>
    <xf numFmtId="0" fontId="46" fillId="33" borderId="13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4.57421875" style="0" customWidth="1"/>
    <col min="2" max="4" width="29.140625" style="0" customWidth="1"/>
    <col min="5" max="5" width="17.421875" style="0" bestFit="1" customWidth="1"/>
    <col min="6" max="6" width="18.28125" style="5" bestFit="1" customWidth="1"/>
    <col min="7" max="7" width="15.00390625" style="5" bestFit="1" customWidth="1"/>
    <col min="8" max="8" width="12.140625" style="23" bestFit="1" customWidth="1"/>
    <col min="9" max="9" width="12.421875" style="26" bestFit="1" customWidth="1"/>
    <col min="10" max="10" width="18.7109375" style="0" bestFit="1" customWidth="1"/>
    <col min="11" max="11" width="18.8515625" style="0" customWidth="1"/>
  </cols>
  <sheetData>
    <row r="1" spans="1:1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3"/>
    </row>
    <row r="2" spans="1:11" ht="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4"/>
    </row>
    <row r="3" spans="1:11" ht="15.75">
      <c r="A3" s="118" t="s">
        <v>1</v>
      </c>
      <c r="B3" s="118" t="s">
        <v>2</v>
      </c>
      <c r="C3" s="118" t="s">
        <v>23</v>
      </c>
      <c r="D3" s="118" t="s">
        <v>24</v>
      </c>
      <c r="E3" s="121" t="s">
        <v>4</v>
      </c>
      <c r="F3" s="122"/>
      <c r="G3" s="123"/>
      <c r="H3" s="120" t="s">
        <v>3</v>
      </c>
      <c r="I3" s="120"/>
      <c r="J3" s="120" t="s">
        <v>5</v>
      </c>
      <c r="K3" s="2"/>
    </row>
    <row r="4" spans="1:10" ht="15.75">
      <c r="A4" s="119"/>
      <c r="B4" s="119"/>
      <c r="C4" s="119"/>
      <c r="D4" s="119"/>
      <c r="E4" s="7" t="s">
        <v>25</v>
      </c>
      <c r="F4" s="7" t="s">
        <v>26</v>
      </c>
      <c r="G4" s="7" t="s">
        <v>27</v>
      </c>
      <c r="H4" s="9" t="s">
        <v>6</v>
      </c>
      <c r="I4" s="24" t="s">
        <v>7</v>
      </c>
      <c r="J4" s="120"/>
    </row>
    <row r="5" spans="1:10" ht="15.75">
      <c r="A5" s="51">
        <v>1</v>
      </c>
      <c r="B5" s="52" t="s">
        <v>305</v>
      </c>
      <c r="C5" s="52" t="s">
        <v>306</v>
      </c>
      <c r="D5" s="53" t="s">
        <v>307</v>
      </c>
      <c r="E5" s="54" t="s">
        <v>48</v>
      </c>
      <c r="F5" s="55" t="s">
        <v>33</v>
      </c>
      <c r="G5" s="56" t="s">
        <v>144</v>
      </c>
      <c r="H5" s="57">
        <v>-878953</v>
      </c>
      <c r="I5" s="58">
        <v>1163121</v>
      </c>
      <c r="J5" s="1"/>
    </row>
    <row r="6" spans="1:10" ht="15.75">
      <c r="A6" s="51">
        <v>2</v>
      </c>
      <c r="B6" s="52" t="s">
        <v>308</v>
      </c>
      <c r="C6" s="52" t="s">
        <v>309</v>
      </c>
      <c r="D6" s="53" t="s">
        <v>310</v>
      </c>
      <c r="E6" s="54" t="s">
        <v>47</v>
      </c>
      <c r="F6" s="55" t="s">
        <v>33</v>
      </c>
      <c r="G6" s="56" t="s">
        <v>144</v>
      </c>
      <c r="H6" s="57">
        <v>-8885283</v>
      </c>
      <c r="I6" s="59">
        <v>116.3629</v>
      </c>
      <c r="J6" s="1"/>
    </row>
    <row r="7" spans="1:10" ht="15.75">
      <c r="A7" s="51">
        <v>3</v>
      </c>
      <c r="B7" s="52" t="s">
        <v>311</v>
      </c>
      <c r="C7" s="52" t="s">
        <v>312</v>
      </c>
      <c r="D7" s="53" t="s">
        <v>313</v>
      </c>
      <c r="E7" s="54" t="s">
        <v>384</v>
      </c>
      <c r="F7" s="55" t="s">
        <v>38</v>
      </c>
      <c r="G7" s="56" t="s">
        <v>144</v>
      </c>
      <c r="H7" s="60">
        <v>-8.76466</v>
      </c>
      <c r="I7" s="61">
        <v>116.38837</v>
      </c>
      <c r="J7" s="1"/>
    </row>
    <row r="8" spans="1:10" ht="15.75">
      <c r="A8" s="51">
        <v>4</v>
      </c>
      <c r="B8" s="52" t="s">
        <v>314</v>
      </c>
      <c r="C8" s="52" t="s">
        <v>315</v>
      </c>
      <c r="D8" s="53" t="s">
        <v>316</v>
      </c>
      <c r="E8" s="54" t="s">
        <v>385</v>
      </c>
      <c r="F8" s="55" t="s">
        <v>36</v>
      </c>
      <c r="G8" s="56" t="s">
        <v>144</v>
      </c>
      <c r="H8" s="52">
        <v>-8.65193</v>
      </c>
      <c r="I8" s="59">
        <v>116.34996</v>
      </c>
      <c r="J8" s="1"/>
    </row>
    <row r="9" spans="1:10" ht="15.75">
      <c r="A9" s="51">
        <v>5</v>
      </c>
      <c r="B9" s="52" t="s">
        <v>317</v>
      </c>
      <c r="C9" s="52" t="s">
        <v>318</v>
      </c>
      <c r="D9" s="62" t="s">
        <v>319</v>
      </c>
      <c r="E9" s="54" t="s">
        <v>386</v>
      </c>
      <c r="F9" s="54" t="s">
        <v>37</v>
      </c>
      <c r="G9" s="52" t="s">
        <v>144</v>
      </c>
      <c r="H9" s="59">
        <v>-8.59703</v>
      </c>
      <c r="I9" s="59">
        <v>116.252375</v>
      </c>
      <c r="J9" s="1"/>
    </row>
    <row r="10" spans="1:10" ht="15.75">
      <c r="A10" s="51">
        <v>6</v>
      </c>
      <c r="B10" s="63" t="s">
        <v>15</v>
      </c>
      <c r="C10" s="63" t="s">
        <v>320</v>
      </c>
      <c r="D10" s="64" t="s">
        <v>321</v>
      </c>
      <c r="E10" s="65" t="s">
        <v>387</v>
      </c>
      <c r="F10" s="65" t="s">
        <v>36</v>
      </c>
      <c r="G10" s="63" t="s">
        <v>144</v>
      </c>
      <c r="H10" s="60" t="s">
        <v>16</v>
      </c>
      <c r="I10" s="61" t="s">
        <v>17</v>
      </c>
      <c r="J10" s="1"/>
    </row>
    <row r="11" spans="1:10" ht="15.75">
      <c r="A11" s="51">
        <v>7</v>
      </c>
      <c r="B11" s="52" t="s">
        <v>322</v>
      </c>
      <c r="C11" s="52" t="s">
        <v>323</v>
      </c>
      <c r="D11" s="62" t="s">
        <v>324</v>
      </c>
      <c r="E11" s="54" t="s">
        <v>49</v>
      </c>
      <c r="F11" s="54" t="s">
        <v>35</v>
      </c>
      <c r="G11" s="52" t="s">
        <v>144</v>
      </c>
      <c r="H11" s="52">
        <v>-8.674697</v>
      </c>
      <c r="I11" s="59">
        <v>116.304822</v>
      </c>
      <c r="J11" s="1"/>
    </row>
    <row r="12" spans="1:10" ht="15.75">
      <c r="A12" s="51">
        <v>8</v>
      </c>
      <c r="B12" s="66" t="s">
        <v>325</v>
      </c>
      <c r="C12" s="66" t="s">
        <v>326</v>
      </c>
      <c r="D12" s="67" t="s">
        <v>327</v>
      </c>
      <c r="E12" s="68" t="s">
        <v>388</v>
      </c>
      <c r="F12" s="68" t="s">
        <v>34</v>
      </c>
      <c r="G12" s="69" t="s">
        <v>144</v>
      </c>
      <c r="H12" s="62" t="s">
        <v>426</v>
      </c>
      <c r="I12" s="70" t="s">
        <v>427</v>
      </c>
      <c r="J12" s="1"/>
    </row>
    <row r="13" spans="1:10" ht="15.75">
      <c r="A13" s="51">
        <v>9</v>
      </c>
      <c r="B13" s="52" t="s">
        <v>430</v>
      </c>
      <c r="C13" s="52" t="s">
        <v>328</v>
      </c>
      <c r="D13" s="53" t="s">
        <v>329</v>
      </c>
      <c r="E13" s="71" t="s">
        <v>429</v>
      </c>
      <c r="F13" s="55" t="s">
        <v>428</v>
      </c>
      <c r="G13" s="56" t="s">
        <v>144</v>
      </c>
      <c r="H13" s="60" t="s">
        <v>10</v>
      </c>
      <c r="I13" s="61" t="s">
        <v>11</v>
      </c>
      <c r="J13" s="1"/>
    </row>
    <row r="14" spans="1:10" ht="15.75">
      <c r="A14" s="51">
        <v>10</v>
      </c>
      <c r="B14" s="52" t="s">
        <v>330</v>
      </c>
      <c r="C14" s="52" t="s">
        <v>331</v>
      </c>
      <c r="D14" s="53" t="s">
        <v>332</v>
      </c>
      <c r="E14" s="54">
        <v>0</v>
      </c>
      <c r="F14" s="55">
        <v>0</v>
      </c>
      <c r="G14" s="56" t="s">
        <v>144</v>
      </c>
      <c r="H14" s="60">
        <v>0</v>
      </c>
      <c r="I14" s="61">
        <v>0</v>
      </c>
      <c r="J14" s="1"/>
    </row>
    <row r="15" spans="1:10" ht="15.75">
      <c r="A15" s="51">
        <v>11</v>
      </c>
      <c r="B15" s="52" t="s">
        <v>12</v>
      </c>
      <c r="C15" s="52" t="s">
        <v>333</v>
      </c>
      <c r="D15" s="53" t="s">
        <v>334</v>
      </c>
      <c r="E15" s="54" t="s">
        <v>431</v>
      </c>
      <c r="F15" s="55" t="s">
        <v>432</v>
      </c>
      <c r="G15" s="56" t="s">
        <v>144</v>
      </c>
      <c r="H15" s="60" t="s">
        <v>13</v>
      </c>
      <c r="I15" s="61" t="s">
        <v>14</v>
      </c>
      <c r="J15" s="1"/>
    </row>
    <row r="16" spans="1:10" ht="15.75">
      <c r="A16" s="51">
        <v>12</v>
      </c>
      <c r="B16" s="52" t="s">
        <v>482</v>
      </c>
      <c r="C16" s="52">
        <v>0</v>
      </c>
      <c r="D16" s="53">
        <v>0</v>
      </c>
      <c r="E16" s="54">
        <v>0</v>
      </c>
      <c r="F16" s="55">
        <v>0</v>
      </c>
      <c r="G16" s="56">
        <v>0</v>
      </c>
      <c r="H16" s="60">
        <v>0</v>
      </c>
      <c r="I16" s="61">
        <v>0</v>
      </c>
      <c r="J16" s="1"/>
    </row>
    <row r="17" spans="1:10" ht="15.75">
      <c r="A17" s="51">
        <v>13</v>
      </c>
      <c r="B17" s="52" t="s">
        <v>18</v>
      </c>
      <c r="C17" s="72" t="s">
        <v>335</v>
      </c>
      <c r="D17" s="53" t="s">
        <v>336</v>
      </c>
      <c r="E17" s="54" t="s">
        <v>433</v>
      </c>
      <c r="F17" s="55" t="s">
        <v>35</v>
      </c>
      <c r="G17" s="56" t="s">
        <v>144</v>
      </c>
      <c r="H17" s="52">
        <v>-8.66954</v>
      </c>
      <c r="I17" s="59">
        <v>116.26304</v>
      </c>
      <c r="J17" s="1"/>
    </row>
    <row r="18" spans="1:10" ht="15.75">
      <c r="A18" s="51">
        <v>14</v>
      </c>
      <c r="B18" s="45" t="s">
        <v>337</v>
      </c>
      <c r="C18" s="45" t="s">
        <v>338</v>
      </c>
      <c r="D18" s="46" t="s">
        <v>339</v>
      </c>
      <c r="E18" s="47" t="s">
        <v>389</v>
      </c>
      <c r="F18" s="48" t="s">
        <v>390</v>
      </c>
      <c r="G18" s="49" t="s">
        <v>183</v>
      </c>
      <c r="H18" s="45">
        <v>-8.62504</v>
      </c>
      <c r="I18" s="50">
        <v>116.0833</v>
      </c>
      <c r="J18" s="1"/>
    </row>
    <row r="19" spans="1:10" ht="15.75">
      <c r="A19" s="51">
        <v>15</v>
      </c>
      <c r="B19" s="45" t="s">
        <v>340</v>
      </c>
      <c r="C19" s="45" t="s">
        <v>341</v>
      </c>
      <c r="D19" s="46" t="s">
        <v>342</v>
      </c>
      <c r="E19" s="47" t="s">
        <v>391</v>
      </c>
      <c r="F19" s="48" t="s">
        <v>390</v>
      </c>
      <c r="G19" s="49" t="s">
        <v>183</v>
      </c>
      <c r="H19" s="45">
        <v>-8.60233</v>
      </c>
      <c r="I19" s="50">
        <v>116.0786</v>
      </c>
      <c r="J19" s="1"/>
    </row>
    <row r="20" spans="1:10" ht="15.75">
      <c r="A20" s="51">
        <v>16</v>
      </c>
      <c r="B20" s="45" t="s">
        <v>481</v>
      </c>
      <c r="C20" s="45">
        <v>0</v>
      </c>
      <c r="D20" s="46">
        <v>0</v>
      </c>
      <c r="E20" s="47">
        <v>0</v>
      </c>
      <c r="F20" s="48">
        <v>0</v>
      </c>
      <c r="G20" s="49">
        <v>0</v>
      </c>
      <c r="H20" s="45">
        <v>0</v>
      </c>
      <c r="I20" s="50">
        <v>0</v>
      </c>
      <c r="J20" s="1"/>
    </row>
    <row r="21" spans="1:10" ht="15.75">
      <c r="A21" s="51">
        <v>17</v>
      </c>
      <c r="B21" s="37" t="s">
        <v>21</v>
      </c>
      <c r="C21" s="37" t="s">
        <v>343</v>
      </c>
      <c r="D21" s="38" t="s">
        <v>344</v>
      </c>
      <c r="E21" s="39" t="s">
        <v>392</v>
      </c>
      <c r="F21" s="39" t="s">
        <v>41</v>
      </c>
      <c r="G21" s="37" t="s">
        <v>43</v>
      </c>
      <c r="H21" s="37">
        <v>-8.783499</v>
      </c>
      <c r="I21" s="40">
        <v>115.926109</v>
      </c>
      <c r="J21" s="1"/>
    </row>
    <row r="22" spans="1:10" ht="15.75">
      <c r="A22" s="51">
        <v>18</v>
      </c>
      <c r="B22" s="37" t="s">
        <v>345</v>
      </c>
      <c r="C22" s="37" t="s">
        <v>346</v>
      </c>
      <c r="D22" s="38" t="s">
        <v>347</v>
      </c>
      <c r="E22" s="39" t="s">
        <v>44</v>
      </c>
      <c r="F22" s="39" t="s">
        <v>40</v>
      </c>
      <c r="G22" s="37" t="s">
        <v>43</v>
      </c>
      <c r="H22" s="37">
        <v>-8.77999</v>
      </c>
      <c r="I22" s="40">
        <v>116.05743</v>
      </c>
      <c r="J22" s="1"/>
    </row>
    <row r="23" spans="1:10" ht="15.75">
      <c r="A23" s="51">
        <v>19</v>
      </c>
      <c r="B23" s="37" t="s">
        <v>348</v>
      </c>
      <c r="C23" s="37" t="s">
        <v>349</v>
      </c>
      <c r="D23" s="37" t="s">
        <v>350</v>
      </c>
      <c r="E23" s="39" t="s">
        <v>425</v>
      </c>
      <c r="F23" s="39" t="s">
        <v>105</v>
      </c>
      <c r="G23" s="37" t="s">
        <v>43</v>
      </c>
      <c r="H23" s="37">
        <v>-8.726416</v>
      </c>
      <c r="I23" s="40">
        <v>116.074871</v>
      </c>
      <c r="J23" s="1"/>
    </row>
    <row r="24" spans="1:10" ht="15.75">
      <c r="A24" s="51">
        <v>20</v>
      </c>
      <c r="B24" s="37" t="s">
        <v>351</v>
      </c>
      <c r="C24" s="37" t="s">
        <v>352</v>
      </c>
      <c r="D24" s="38" t="s">
        <v>353</v>
      </c>
      <c r="E24" s="39" t="s">
        <v>393</v>
      </c>
      <c r="F24" s="39" t="s">
        <v>39</v>
      </c>
      <c r="G24" s="37" t="s">
        <v>43</v>
      </c>
      <c r="H24" s="41" t="s">
        <v>19</v>
      </c>
      <c r="I24" s="42" t="s">
        <v>20</v>
      </c>
      <c r="J24" s="1"/>
    </row>
    <row r="25" spans="1:10" ht="15.75">
      <c r="A25" s="51">
        <v>21</v>
      </c>
      <c r="B25" s="37" t="s">
        <v>354</v>
      </c>
      <c r="C25" s="37" t="s">
        <v>355</v>
      </c>
      <c r="D25" s="38" t="s">
        <v>356</v>
      </c>
      <c r="E25" s="39" t="s">
        <v>394</v>
      </c>
      <c r="F25" s="39" t="s">
        <v>39</v>
      </c>
      <c r="G25" s="37" t="s">
        <v>43</v>
      </c>
      <c r="H25" s="37">
        <v>-8.59818</v>
      </c>
      <c r="I25" s="40">
        <v>116.139451</v>
      </c>
      <c r="J25" s="1"/>
    </row>
    <row r="26" spans="1:10" ht="15.75">
      <c r="A26" s="51">
        <v>22</v>
      </c>
      <c r="B26" s="37" t="s">
        <v>357</v>
      </c>
      <c r="C26" s="37" t="s">
        <v>358</v>
      </c>
      <c r="D26" s="38" t="s">
        <v>359</v>
      </c>
      <c r="E26" s="39" t="s">
        <v>395</v>
      </c>
      <c r="F26" s="39" t="s">
        <v>39</v>
      </c>
      <c r="G26" s="37" t="s">
        <v>43</v>
      </c>
      <c r="H26" s="37">
        <v>-8.57432</v>
      </c>
      <c r="I26" s="40">
        <v>116.16313</v>
      </c>
      <c r="J26" s="1"/>
    </row>
    <row r="27" spans="1:10" ht="15.75">
      <c r="A27" s="51">
        <v>23</v>
      </c>
      <c r="B27" s="37" t="s">
        <v>436</v>
      </c>
      <c r="C27" s="37"/>
      <c r="D27" s="37"/>
      <c r="E27" s="37" t="s">
        <v>484</v>
      </c>
      <c r="F27" s="37"/>
      <c r="G27" s="37" t="s">
        <v>43</v>
      </c>
      <c r="H27" s="37"/>
      <c r="I27" s="37"/>
      <c r="J27" s="1"/>
    </row>
    <row r="28" spans="1:10" ht="15.75">
      <c r="A28" s="51">
        <v>24</v>
      </c>
      <c r="B28" s="43" t="s">
        <v>437</v>
      </c>
      <c r="C28" s="37" t="s">
        <v>478</v>
      </c>
      <c r="D28" s="38" t="s">
        <v>479</v>
      </c>
      <c r="E28" s="39" t="s">
        <v>440</v>
      </c>
      <c r="F28" s="39" t="s">
        <v>28</v>
      </c>
      <c r="G28" s="37" t="s">
        <v>43</v>
      </c>
      <c r="H28" s="37">
        <v>-8.68482</v>
      </c>
      <c r="I28" s="37">
        <v>116.09395</v>
      </c>
      <c r="J28" s="1"/>
    </row>
    <row r="29" spans="1:10" ht="15.75">
      <c r="A29" s="51">
        <v>25</v>
      </c>
      <c r="B29" s="43" t="s">
        <v>438</v>
      </c>
      <c r="C29" s="37" t="s">
        <v>476</v>
      </c>
      <c r="D29" s="38" t="s">
        <v>477</v>
      </c>
      <c r="E29" s="39" t="s">
        <v>441</v>
      </c>
      <c r="F29" s="39" t="s">
        <v>42</v>
      </c>
      <c r="G29" s="37" t="s">
        <v>43</v>
      </c>
      <c r="H29" s="37">
        <v>-8.664024</v>
      </c>
      <c r="I29" s="37">
        <v>116.183277</v>
      </c>
      <c r="J29" s="1"/>
    </row>
    <row r="30" spans="1:10" ht="15.75">
      <c r="A30" s="51">
        <v>26</v>
      </c>
      <c r="B30" s="43" t="s">
        <v>439</v>
      </c>
      <c r="C30" s="37" t="s">
        <v>474</v>
      </c>
      <c r="D30" s="38" t="s">
        <v>475</v>
      </c>
      <c r="E30" s="39" t="s">
        <v>442</v>
      </c>
      <c r="F30" s="39" t="s">
        <v>28</v>
      </c>
      <c r="G30" s="37" t="s">
        <v>43</v>
      </c>
      <c r="H30" s="37">
        <v>-8.70462</v>
      </c>
      <c r="I30" s="37">
        <v>116.14508</v>
      </c>
      <c r="J30" s="1"/>
    </row>
    <row r="31" spans="1:10" ht="15.75">
      <c r="A31" s="51">
        <v>27</v>
      </c>
      <c r="B31" s="37" t="s">
        <v>360</v>
      </c>
      <c r="C31" s="37" t="s">
        <v>361</v>
      </c>
      <c r="D31" s="38" t="s">
        <v>362</v>
      </c>
      <c r="E31" s="39" t="s">
        <v>39</v>
      </c>
      <c r="F31" s="39" t="s">
        <v>39</v>
      </c>
      <c r="G31" s="37" t="s">
        <v>43</v>
      </c>
      <c r="H31" s="37">
        <v>-8.57255</v>
      </c>
      <c r="I31" s="40">
        <v>116.16736</v>
      </c>
      <c r="J31" s="1"/>
    </row>
    <row r="32" spans="1:10" ht="15.75">
      <c r="A32" s="51">
        <v>28</v>
      </c>
      <c r="B32" s="43" t="s">
        <v>435</v>
      </c>
      <c r="C32" s="37" t="s">
        <v>472</v>
      </c>
      <c r="D32" s="38" t="s">
        <v>473</v>
      </c>
      <c r="E32" s="39" t="s">
        <v>443</v>
      </c>
      <c r="F32" s="39" t="s">
        <v>445</v>
      </c>
      <c r="G32" s="37" t="s">
        <v>43</v>
      </c>
      <c r="H32" s="37">
        <v>-8.63848</v>
      </c>
      <c r="I32" s="37">
        <v>116.11177</v>
      </c>
      <c r="J32" s="1"/>
    </row>
    <row r="33" spans="1:10" ht="15.75">
      <c r="A33" s="51">
        <v>29</v>
      </c>
      <c r="B33" s="37" t="s">
        <v>434</v>
      </c>
      <c r="C33" s="37" t="s">
        <v>363</v>
      </c>
      <c r="D33" s="38" t="s">
        <v>364</v>
      </c>
      <c r="E33" s="39" t="s">
        <v>396</v>
      </c>
      <c r="F33" s="39" t="s">
        <v>28</v>
      </c>
      <c r="G33" s="37" t="s">
        <v>43</v>
      </c>
      <c r="H33" s="37">
        <v>-8.69167</v>
      </c>
      <c r="I33" s="40">
        <v>116.13833</v>
      </c>
      <c r="J33" s="1"/>
    </row>
    <row r="34" spans="1:10" ht="15.75">
      <c r="A34" s="51">
        <v>30</v>
      </c>
      <c r="B34" s="28" t="s">
        <v>365</v>
      </c>
      <c r="C34" s="28" t="s">
        <v>55</v>
      </c>
      <c r="D34" s="29" t="s">
        <v>56</v>
      </c>
      <c r="E34" s="30" t="s">
        <v>45</v>
      </c>
      <c r="F34" s="30" t="s">
        <v>444</v>
      </c>
      <c r="G34" s="28" t="s">
        <v>29</v>
      </c>
      <c r="H34" s="28">
        <v>-8.56353</v>
      </c>
      <c r="I34" s="31">
        <v>116.53217</v>
      </c>
      <c r="J34" s="1"/>
    </row>
    <row r="35" spans="1:10" ht="15.75">
      <c r="A35" s="51">
        <v>31</v>
      </c>
      <c r="B35" s="28" t="s">
        <v>8</v>
      </c>
      <c r="C35" s="28" t="s">
        <v>366</v>
      </c>
      <c r="D35" s="29" t="s">
        <v>408</v>
      </c>
      <c r="E35" s="30" t="s">
        <v>397</v>
      </c>
      <c r="F35" s="30" t="s">
        <v>409</v>
      </c>
      <c r="G35" s="28" t="s">
        <v>29</v>
      </c>
      <c r="H35" s="28">
        <v>-8.5718</v>
      </c>
      <c r="I35" s="31">
        <v>116.61356</v>
      </c>
      <c r="J35" s="1"/>
    </row>
    <row r="36" spans="1:10" ht="15.75">
      <c r="A36" s="51">
        <v>32</v>
      </c>
      <c r="B36" s="28" t="s">
        <v>367</v>
      </c>
      <c r="C36" s="28" t="s">
        <v>51</v>
      </c>
      <c r="D36" s="29" t="s">
        <v>410</v>
      </c>
      <c r="E36" s="30" t="s">
        <v>398</v>
      </c>
      <c r="F36" s="30" t="s">
        <v>409</v>
      </c>
      <c r="G36" s="28" t="s">
        <v>29</v>
      </c>
      <c r="H36" s="28">
        <v>-8.47814</v>
      </c>
      <c r="I36" s="31">
        <v>116.66694</v>
      </c>
      <c r="J36" s="1"/>
    </row>
    <row r="37" spans="1:10" ht="15.75">
      <c r="A37" s="51">
        <v>33</v>
      </c>
      <c r="B37" s="28" t="s">
        <v>368</v>
      </c>
      <c r="C37" s="28" t="s">
        <v>369</v>
      </c>
      <c r="D37" s="29" t="s">
        <v>370</v>
      </c>
      <c r="E37" s="30" t="s">
        <v>399</v>
      </c>
      <c r="F37" s="30" t="s">
        <v>31</v>
      </c>
      <c r="G37" s="28" t="s">
        <v>29</v>
      </c>
      <c r="H37" s="28">
        <v>-8.59181</v>
      </c>
      <c r="I37" s="31">
        <v>116.5039</v>
      </c>
      <c r="J37" s="1"/>
    </row>
    <row r="38" spans="1:10" ht="15.75">
      <c r="A38" s="51">
        <v>34</v>
      </c>
      <c r="B38" s="28" t="s">
        <v>402</v>
      </c>
      <c r="C38" s="28" t="s">
        <v>371</v>
      </c>
      <c r="D38" s="32" t="s">
        <v>372</v>
      </c>
      <c r="E38" s="30" t="s">
        <v>46</v>
      </c>
      <c r="F38" s="33" t="s">
        <v>32</v>
      </c>
      <c r="G38" s="34" t="s">
        <v>29</v>
      </c>
      <c r="H38" s="28">
        <v>-8.6661</v>
      </c>
      <c r="I38" s="31">
        <v>116.53774</v>
      </c>
      <c r="J38" s="1"/>
    </row>
    <row r="39" spans="1:10" ht="15.75">
      <c r="A39" s="51">
        <v>35</v>
      </c>
      <c r="B39" s="28" t="s">
        <v>373</v>
      </c>
      <c r="C39" s="28" t="s">
        <v>50</v>
      </c>
      <c r="D39" s="29" t="s">
        <v>403</v>
      </c>
      <c r="E39" s="30" t="s">
        <v>411</v>
      </c>
      <c r="F39" s="28" t="s">
        <v>412</v>
      </c>
      <c r="G39" s="28" t="s">
        <v>29</v>
      </c>
      <c r="H39" s="28">
        <v>-8.49794</v>
      </c>
      <c r="I39" s="31">
        <v>116.66242</v>
      </c>
      <c r="J39" s="1"/>
    </row>
    <row r="40" spans="1:10" ht="15.75">
      <c r="A40" s="51">
        <v>36</v>
      </c>
      <c r="B40" s="28" t="s">
        <v>374</v>
      </c>
      <c r="C40" s="28" t="s">
        <v>401</v>
      </c>
      <c r="D40" s="28"/>
      <c r="E40" s="30" t="s">
        <v>413</v>
      </c>
      <c r="F40" s="30" t="s">
        <v>409</v>
      </c>
      <c r="G40" s="28" t="s">
        <v>29</v>
      </c>
      <c r="H40" s="28">
        <v>-8.52378</v>
      </c>
      <c r="I40" s="31">
        <v>116.6527</v>
      </c>
      <c r="J40" s="1"/>
    </row>
    <row r="41" spans="1:10" ht="15.75">
      <c r="A41" s="51">
        <v>37</v>
      </c>
      <c r="B41" s="28" t="s">
        <v>375</v>
      </c>
      <c r="C41" s="28" t="s">
        <v>400</v>
      </c>
      <c r="D41" s="29" t="s">
        <v>404</v>
      </c>
      <c r="E41" s="30" t="s">
        <v>414</v>
      </c>
      <c r="F41" s="30" t="s">
        <v>30</v>
      </c>
      <c r="G41" s="28" t="s">
        <v>29</v>
      </c>
      <c r="H41" s="28">
        <v>-8.776837</v>
      </c>
      <c r="I41" s="31">
        <v>116.517777</v>
      </c>
      <c r="J41" s="1"/>
    </row>
    <row r="42" spans="1:10" ht="15.75">
      <c r="A42" s="51">
        <v>38</v>
      </c>
      <c r="B42" s="28" t="s">
        <v>376</v>
      </c>
      <c r="C42" s="28" t="s">
        <v>53</v>
      </c>
      <c r="D42" s="28"/>
      <c r="E42" s="30" t="s">
        <v>415</v>
      </c>
      <c r="F42" s="30" t="s">
        <v>416</v>
      </c>
      <c r="G42" s="28" t="s">
        <v>29</v>
      </c>
      <c r="H42" s="28">
        <v>-8389058</v>
      </c>
      <c r="I42" s="31">
        <v>116.71628</v>
      </c>
      <c r="J42" s="1"/>
    </row>
    <row r="43" spans="1:10" s="96" customFormat="1" ht="15.75">
      <c r="A43" s="51">
        <v>39</v>
      </c>
      <c r="B43" s="28" t="s">
        <v>377</v>
      </c>
      <c r="C43" s="28" t="s">
        <v>52</v>
      </c>
      <c r="D43" s="29" t="s">
        <v>405</v>
      </c>
      <c r="E43" s="30" t="s">
        <v>417</v>
      </c>
      <c r="F43" s="30" t="s">
        <v>31</v>
      </c>
      <c r="G43" s="28" t="s">
        <v>29</v>
      </c>
      <c r="H43" s="28">
        <v>-8.53217</v>
      </c>
      <c r="I43" s="31">
        <v>116.58148</v>
      </c>
      <c r="J43" s="1"/>
    </row>
    <row r="44" spans="1:10" ht="15.75">
      <c r="A44" s="51">
        <v>40</v>
      </c>
      <c r="B44" s="28" t="s">
        <v>424</v>
      </c>
      <c r="C44" s="28" t="s">
        <v>378</v>
      </c>
      <c r="D44" s="28"/>
      <c r="E44" s="30" t="s">
        <v>423</v>
      </c>
      <c r="F44" s="30" t="s">
        <v>409</v>
      </c>
      <c r="G44" s="28" t="s">
        <v>29</v>
      </c>
      <c r="H44" s="34"/>
      <c r="I44" s="35"/>
      <c r="J44" s="1"/>
    </row>
    <row r="45" spans="1:10" ht="15.75">
      <c r="A45" s="51">
        <v>41</v>
      </c>
      <c r="B45" s="28" t="s">
        <v>379</v>
      </c>
      <c r="C45" s="28" t="s">
        <v>54</v>
      </c>
      <c r="D45" s="29" t="s">
        <v>406</v>
      </c>
      <c r="E45" s="30" t="s">
        <v>418</v>
      </c>
      <c r="F45" s="30" t="s">
        <v>419</v>
      </c>
      <c r="G45" s="28" t="s">
        <v>29</v>
      </c>
      <c r="H45" s="28">
        <v>-8.521998</v>
      </c>
      <c r="I45" s="31">
        <v>116.544119</v>
      </c>
      <c r="J45" s="1"/>
    </row>
    <row r="46" spans="1:10" s="96" customFormat="1" ht="15.75">
      <c r="A46" s="51">
        <v>42</v>
      </c>
      <c r="B46" s="28" t="s">
        <v>380</v>
      </c>
      <c r="C46" s="28" t="s">
        <v>381</v>
      </c>
      <c r="D46" s="28"/>
      <c r="E46" s="30" t="s">
        <v>420</v>
      </c>
      <c r="F46" s="30" t="s">
        <v>409</v>
      </c>
      <c r="G46" s="28" t="s">
        <v>29</v>
      </c>
      <c r="H46" s="28">
        <v>-8.55628</v>
      </c>
      <c r="I46" s="31">
        <v>116.62554</v>
      </c>
      <c r="J46" s="1"/>
    </row>
    <row r="47" spans="1:10" ht="15.75">
      <c r="A47" s="51">
        <v>43</v>
      </c>
      <c r="B47" s="28" t="s">
        <v>9</v>
      </c>
      <c r="C47" s="28" t="s">
        <v>382</v>
      </c>
      <c r="D47" s="28"/>
      <c r="E47" s="30" t="s">
        <v>421</v>
      </c>
      <c r="F47" s="30" t="s">
        <v>409</v>
      </c>
      <c r="G47" s="28" t="s">
        <v>29</v>
      </c>
      <c r="H47" s="28">
        <v>-8.387275</v>
      </c>
      <c r="I47" s="31">
        <v>116.712803</v>
      </c>
      <c r="J47" s="1"/>
    </row>
    <row r="48" spans="1:10" ht="15.75">
      <c r="A48" s="51">
        <v>44</v>
      </c>
      <c r="B48" s="28" t="s">
        <v>407</v>
      </c>
      <c r="C48" s="28" t="s">
        <v>383</v>
      </c>
      <c r="D48" s="28"/>
      <c r="E48" s="30" t="s">
        <v>422</v>
      </c>
      <c r="F48" s="30" t="s">
        <v>419</v>
      </c>
      <c r="G48" s="28" t="s">
        <v>29</v>
      </c>
      <c r="H48" s="28">
        <v>-8.517598</v>
      </c>
      <c r="I48" s="31">
        <v>116.538098</v>
      </c>
      <c r="J48" s="1"/>
    </row>
    <row r="49" spans="1:10" ht="15.75">
      <c r="A49" s="51">
        <v>45</v>
      </c>
      <c r="B49" s="73" t="s">
        <v>446</v>
      </c>
      <c r="C49" s="74"/>
      <c r="D49" s="74"/>
      <c r="E49" s="78" t="s">
        <v>453</v>
      </c>
      <c r="F49" s="79" t="s">
        <v>459</v>
      </c>
      <c r="G49" s="80" t="s">
        <v>452</v>
      </c>
      <c r="H49" s="75"/>
      <c r="I49" s="76"/>
      <c r="J49" s="1"/>
    </row>
    <row r="50" spans="1:10" ht="15.75">
      <c r="A50" s="51">
        <v>46</v>
      </c>
      <c r="B50" s="73" t="s">
        <v>447</v>
      </c>
      <c r="C50" s="77"/>
      <c r="D50" s="77"/>
      <c r="E50" s="78" t="s">
        <v>454</v>
      </c>
      <c r="F50" s="77" t="s">
        <v>460</v>
      </c>
      <c r="G50" s="80" t="s">
        <v>452</v>
      </c>
      <c r="H50" s="75"/>
      <c r="I50" s="76"/>
      <c r="J50" s="1"/>
    </row>
    <row r="51" spans="1:10" ht="15.75">
      <c r="A51" s="51">
        <v>47</v>
      </c>
      <c r="B51" s="73" t="s">
        <v>448</v>
      </c>
      <c r="C51" s="77"/>
      <c r="D51" s="77"/>
      <c r="E51" s="78" t="s">
        <v>455</v>
      </c>
      <c r="F51" s="77" t="s">
        <v>460</v>
      </c>
      <c r="G51" s="80" t="s">
        <v>452</v>
      </c>
      <c r="H51" s="75"/>
      <c r="I51" s="76"/>
      <c r="J51" s="1"/>
    </row>
    <row r="52" spans="1:10" ht="15.75">
      <c r="A52" s="51">
        <v>48</v>
      </c>
      <c r="B52" s="73" t="s">
        <v>449</v>
      </c>
      <c r="C52" s="77"/>
      <c r="D52" s="77"/>
      <c r="E52" s="78" t="s">
        <v>456</v>
      </c>
      <c r="F52" s="77" t="s">
        <v>461</v>
      </c>
      <c r="G52" s="80" t="s">
        <v>452</v>
      </c>
      <c r="H52" s="75"/>
      <c r="I52" s="76"/>
      <c r="J52" s="1"/>
    </row>
    <row r="53" spans="1:10" ht="15.75">
      <c r="A53" s="51">
        <v>49</v>
      </c>
      <c r="B53" s="73" t="s">
        <v>450</v>
      </c>
      <c r="C53" s="77"/>
      <c r="D53" s="77"/>
      <c r="E53" s="78" t="s">
        <v>457</v>
      </c>
      <c r="F53" s="77" t="s">
        <v>98</v>
      </c>
      <c r="G53" s="80" t="s">
        <v>452</v>
      </c>
      <c r="H53" s="75"/>
      <c r="I53" s="76"/>
      <c r="J53" s="1"/>
    </row>
    <row r="54" spans="1:10" ht="15.75">
      <c r="A54" s="51">
        <v>50</v>
      </c>
      <c r="B54" s="73" t="s">
        <v>451</v>
      </c>
      <c r="C54" s="77"/>
      <c r="D54" s="77"/>
      <c r="E54" s="78" t="s">
        <v>458</v>
      </c>
      <c r="F54" s="77" t="s">
        <v>98</v>
      </c>
      <c r="G54" s="80" t="s">
        <v>452</v>
      </c>
      <c r="H54" s="75"/>
      <c r="I54" s="76"/>
      <c r="J54" s="1"/>
    </row>
    <row r="55" spans="1:10" ht="15.75">
      <c r="A55" s="44"/>
      <c r="B55" s="10"/>
      <c r="C55" s="11"/>
      <c r="D55" s="11"/>
      <c r="E55" s="11"/>
      <c r="F55" s="11"/>
      <c r="G55" s="27"/>
      <c r="H55" s="1"/>
      <c r="I55" s="25"/>
      <c r="J55" s="1"/>
    </row>
    <row r="56" spans="1:10" ht="15.75">
      <c r="A56" s="36"/>
      <c r="B56" s="10"/>
      <c r="C56" s="11"/>
      <c r="D56" s="11"/>
      <c r="E56" s="11"/>
      <c r="F56" s="11"/>
      <c r="G56" s="11"/>
      <c r="H56" s="1"/>
      <c r="I56" s="25"/>
      <c r="J56" s="1"/>
    </row>
    <row r="57" spans="2:9" ht="15.75">
      <c r="B57" s="10"/>
      <c r="C57" s="11"/>
      <c r="D57" s="11"/>
      <c r="E57" s="11"/>
      <c r="F57" s="11"/>
      <c r="G57" s="11"/>
      <c r="H57" s="1"/>
      <c r="I57" s="25"/>
    </row>
    <row r="58" spans="2:9" ht="15.75">
      <c r="B58" s="10"/>
      <c r="C58" s="11"/>
      <c r="D58" s="11"/>
      <c r="E58" s="11"/>
      <c r="F58" s="11"/>
      <c r="G58" s="11"/>
      <c r="H58" s="1"/>
      <c r="I58" s="25"/>
    </row>
    <row r="59" spans="2:9" ht="15.75">
      <c r="B59" s="10"/>
      <c r="C59" s="11"/>
      <c r="D59" s="11"/>
      <c r="E59" s="11"/>
      <c r="F59" s="11"/>
      <c r="G59" s="11"/>
      <c r="H59" s="1"/>
      <c r="I59" s="25"/>
    </row>
    <row r="60" spans="2:9" ht="15.75">
      <c r="B60" s="10"/>
      <c r="C60" s="11"/>
      <c r="D60" s="11"/>
      <c r="E60" s="11"/>
      <c r="F60" s="11"/>
      <c r="G60" s="11"/>
      <c r="H60" s="1"/>
      <c r="I60" s="25"/>
    </row>
    <row r="61" spans="2:9" ht="15.75">
      <c r="B61" s="10"/>
      <c r="C61" s="11"/>
      <c r="D61" s="11"/>
      <c r="E61" s="11"/>
      <c r="F61" s="11"/>
      <c r="G61" s="11"/>
      <c r="H61" s="1"/>
      <c r="I61" s="25"/>
    </row>
  </sheetData>
  <sheetProtection/>
  <mergeCells count="8">
    <mergeCell ref="A1:J2"/>
    <mergeCell ref="A3:A4"/>
    <mergeCell ref="B3:B4"/>
    <mergeCell ref="H3:I3"/>
    <mergeCell ref="J3:J4"/>
    <mergeCell ref="C3:C4"/>
    <mergeCell ref="D3:D4"/>
    <mergeCell ref="E3:G3"/>
  </mergeCells>
  <printOptions/>
  <pageMargins left="0.7" right="0.7" top="0.75" bottom="0.75" header="0.3" footer="0.3"/>
  <pageSetup fitToHeight="1" fitToWidth="1" horizontalDpi="360" verticalDpi="36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4"/>
  <sheetViews>
    <sheetView tabSelected="1" zoomScale="85" zoomScaleNormal="85" zoomScalePageLayoutView="0" workbookViewId="0" topLeftCell="A1">
      <pane xSplit="2" topLeftCell="C1" activePane="topRight" state="frozen"/>
      <selection pane="topLeft" activeCell="A52" sqref="A52"/>
      <selection pane="topRight" activeCell="D10" sqref="D10"/>
    </sheetView>
  </sheetViews>
  <sheetFormatPr defaultColWidth="9.140625" defaultRowHeight="15"/>
  <cols>
    <col min="1" max="1" width="5.8515625" style="5" customWidth="1"/>
    <col min="2" max="2" width="51.7109375" style="5" customWidth="1"/>
    <col min="3" max="3" width="18.00390625" style="5" bestFit="1" customWidth="1"/>
    <col min="4" max="4" width="18.7109375" style="5" bestFit="1" customWidth="1"/>
    <col min="5" max="5" width="17.421875" style="5" bestFit="1" customWidth="1"/>
    <col min="6" max="6" width="75.140625" style="5" customWidth="1"/>
    <col min="7" max="7" width="17.7109375" style="5" customWidth="1"/>
    <col min="8" max="8" width="19.28125" style="5" customWidth="1"/>
    <col min="9" max="9" width="17.8515625" style="27" bestFit="1" customWidth="1"/>
    <col min="10" max="10" width="10.140625" style="5" bestFit="1" customWidth="1"/>
    <col min="11" max="11" width="13.421875" style="5" bestFit="1" customWidth="1"/>
    <col min="12" max="12" width="9.140625" style="5" customWidth="1"/>
    <col min="13" max="13" width="10.00390625" style="5" bestFit="1" customWidth="1"/>
    <col min="14" max="14" width="20.421875" style="5" bestFit="1" customWidth="1"/>
    <col min="15" max="15" width="8.140625" style="5" bestFit="1" customWidth="1"/>
    <col min="16" max="16" width="9.421875" style="5" customWidth="1"/>
    <col min="17" max="17" width="6.421875" style="5" bestFit="1" customWidth="1"/>
    <col min="18" max="18" width="12.57421875" style="5" customWidth="1"/>
  </cols>
  <sheetData>
    <row r="1" spans="1:18" ht="15" customHeight="1">
      <c r="A1" s="124" t="s">
        <v>462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9" ht="15">
      <c r="A3" s="86"/>
      <c r="B3" s="86"/>
      <c r="C3" s="86"/>
      <c r="D3" s="86"/>
      <c r="E3" s="86"/>
      <c r="F3" s="86"/>
      <c r="G3" s="86"/>
      <c r="H3" s="86"/>
      <c r="I3" s="5"/>
    </row>
    <row r="4" spans="1:18" ht="15.75">
      <c r="A4" s="125" t="s">
        <v>1</v>
      </c>
      <c r="B4" s="127" t="s">
        <v>2</v>
      </c>
      <c r="C4" s="127" t="s">
        <v>4</v>
      </c>
      <c r="D4" s="127"/>
      <c r="E4" s="127"/>
      <c r="F4" s="127" t="s">
        <v>23</v>
      </c>
      <c r="G4" s="128" t="s">
        <v>3</v>
      </c>
      <c r="H4" s="128"/>
      <c r="I4" s="129" t="s">
        <v>470</v>
      </c>
      <c r="J4" s="130" t="s">
        <v>471</v>
      </c>
      <c r="K4" s="130"/>
      <c r="L4" s="130"/>
      <c r="M4" s="130" t="s">
        <v>464</v>
      </c>
      <c r="N4" s="130" t="s">
        <v>465</v>
      </c>
      <c r="O4" s="131" t="s">
        <v>5</v>
      </c>
      <c r="P4" s="132"/>
      <c r="Q4" s="132"/>
      <c r="R4" s="133"/>
    </row>
    <row r="5" spans="1:18" ht="31.5">
      <c r="A5" s="126"/>
      <c r="B5" s="127"/>
      <c r="C5" s="82" t="s">
        <v>57</v>
      </c>
      <c r="D5" s="82" t="s">
        <v>26</v>
      </c>
      <c r="E5" s="82" t="s">
        <v>22</v>
      </c>
      <c r="F5" s="127"/>
      <c r="G5" s="7" t="s">
        <v>6</v>
      </c>
      <c r="H5" s="7" t="s">
        <v>7</v>
      </c>
      <c r="I5" s="129"/>
      <c r="J5" s="7" t="s">
        <v>466</v>
      </c>
      <c r="K5" s="7" t="s">
        <v>467</v>
      </c>
      <c r="L5" s="7" t="s">
        <v>468</v>
      </c>
      <c r="M5" s="130"/>
      <c r="N5" s="130"/>
      <c r="O5" s="109" t="s">
        <v>514</v>
      </c>
      <c r="P5" s="108" t="s">
        <v>485</v>
      </c>
      <c r="Q5" s="109" t="s">
        <v>503</v>
      </c>
      <c r="R5" s="107" t="s">
        <v>486</v>
      </c>
    </row>
    <row r="6" spans="1:18" ht="15.75">
      <c r="A6" s="20">
        <v>1</v>
      </c>
      <c r="B6" s="20" t="s">
        <v>58</v>
      </c>
      <c r="C6" s="20" t="s">
        <v>59</v>
      </c>
      <c r="D6" s="20" t="s">
        <v>60</v>
      </c>
      <c r="E6" s="20" t="s">
        <v>61</v>
      </c>
      <c r="F6" s="20" t="s">
        <v>300</v>
      </c>
      <c r="G6" s="91">
        <v>-85622000</v>
      </c>
      <c r="H6" s="92">
        <v>1164261040</v>
      </c>
      <c r="I6" s="88">
        <v>25</v>
      </c>
      <c r="J6" s="88"/>
      <c r="K6" s="88">
        <v>30</v>
      </c>
      <c r="L6" s="88"/>
      <c r="M6" s="88">
        <v>30</v>
      </c>
      <c r="N6" s="100">
        <v>1980000</v>
      </c>
      <c r="O6" s="112" t="s">
        <v>513</v>
      </c>
      <c r="P6" s="112" t="s">
        <v>513</v>
      </c>
      <c r="Q6" s="113" t="s">
        <v>513</v>
      </c>
      <c r="R6" s="8" t="s">
        <v>469</v>
      </c>
    </row>
    <row r="7" spans="1:18" ht="15.75">
      <c r="A7" s="20">
        <v>2</v>
      </c>
      <c r="B7" s="20" t="s">
        <v>62</v>
      </c>
      <c r="C7" s="20" t="s">
        <v>63</v>
      </c>
      <c r="D7" s="20" t="s">
        <v>60</v>
      </c>
      <c r="E7" s="20" t="s">
        <v>61</v>
      </c>
      <c r="F7" s="20" t="s">
        <v>301</v>
      </c>
      <c r="G7" s="93">
        <v>-85399000</v>
      </c>
      <c r="H7" s="95">
        <v>1164081300</v>
      </c>
      <c r="I7" s="88">
        <v>45</v>
      </c>
      <c r="J7" s="88">
        <v>10</v>
      </c>
      <c r="K7" s="88">
        <v>15</v>
      </c>
      <c r="L7" s="88"/>
      <c r="M7" s="88">
        <f>SUM(J7:K7)</f>
        <v>25</v>
      </c>
      <c r="N7" s="100">
        <v>1200000</v>
      </c>
      <c r="O7" s="112" t="s">
        <v>513</v>
      </c>
      <c r="P7" s="112" t="s">
        <v>513</v>
      </c>
      <c r="Q7" s="112" t="s">
        <v>513</v>
      </c>
      <c r="R7" s="8" t="s">
        <v>469</v>
      </c>
    </row>
    <row r="8" spans="1:18" ht="15.75">
      <c r="A8" s="20">
        <v>3</v>
      </c>
      <c r="B8" s="20" t="s">
        <v>64</v>
      </c>
      <c r="C8" s="20" t="s">
        <v>65</v>
      </c>
      <c r="D8" s="20" t="s">
        <v>60</v>
      </c>
      <c r="E8" s="20" t="s">
        <v>61</v>
      </c>
      <c r="F8" s="20" t="s">
        <v>66</v>
      </c>
      <c r="G8" s="85">
        <v>-8.579531</v>
      </c>
      <c r="H8" s="81">
        <v>116.422515</v>
      </c>
      <c r="I8" s="88">
        <v>50</v>
      </c>
      <c r="J8" s="88"/>
      <c r="K8" s="88">
        <v>0</v>
      </c>
      <c r="L8" s="88"/>
      <c r="M8" s="88"/>
      <c r="N8" s="100"/>
      <c r="O8" s="112" t="s">
        <v>513</v>
      </c>
      <c r="P8" s="112" t="s">
        <v>513</v>
      </c>
      <c r="Q8" s="112" t="s">
        <v>513</v>
      </c>
      <c r="R8" s="8" t="s">
        <v>512</v>
      </c>
    </row>
    <row r="9" spans="1:18" ht="15.75">
      <c r="A9" s="20">
        <v>4</v>
      </c>
      <c r="B9" s="20" t="s">
        <v>67</v>
      </c>
      <c r="C9" s="20" t="s">
        <v>68</v>
      </c>
      <c r="D9" s="20" t="s">
        <v>60</v>
      </c>
      <c r="E9" s="20" t="s">
        <v>61</v>
      </c>
      <c r="F9" s="20" t="s">
        <v>69</v>
      </c>
      <c r="G9" s="94">
        <v>-86088400</v>
      </c>
      <c r="H9" s="81">
        <v>116.43313</v>
      </c>
      <c r="I9" s="88">
        <v>0</v>
      </c>
      <c r="J9" s="88">
        <v>0</v>
      </c>
      <c r="K9" s="88">
        <v>45</v>
      </c>
      <c r="L9" s="88">
        <v>0</v>
      </c>
      <c r="M9" s="88">
        <v>45</v>
      </c>
      <c r="N9" s="99">
        <v>2000000</v>
      </c>
      <c r="O9" s="112" t="s">
        <v>513</v>
      </c>
      <c r="P9" s="112" t="s">
        <v>513</v>
      </c>
      <c r="Q9" s="112" t="s">
        <v>513</v>
      </c>
      <c r="R9" s="8" t="s">
        <v>469</v>
      </c>
    </row>
    <row r="10" spans="1:18" ht="15.75">
      <c r="A10" s="20">
        <v>5</v>
      </c>
      <c r="B10" s="20" t="s">
        <v>70</v>
      </c>
      <c r="C10" s="20" t="s">
        <v>71</v>
      </c>
      <c r="D10" s="20" t="s">
        <v>60</v>
      </c>
      <c r="E10" s="20" t="s">
        <v>61</v>
      </c>
      <c r="F10" s="20" t="s">
        <v>72</v>
      </c>
      <c r="G10" s="85">
        <v>-8.613583</v>
      </c>
      <c r="H10" s="81">
        <v>116.427296</v>
      </c>
      <c r="I10" s="88">
        <v>100</v>
      </c>
      <c r="J10" s="88"/>
      <c r="K10" s="88">
        <v>100</v>
      </c>
      <c r="L10" s="88"/>
      <c r="M10" s="88">
        <v>100</v>
      </c>
      <c r="N10" s="100">
        <v>750000</v>
      </c>
      <c r="O10" s="112" t="s">
        <v>513</v>
      </c>
      <c r="P10" s="112" t="s">
        <v>513</v>
      </c>
      <c r="Q10" s="112" t="s">
        <v>513</v>
      </c>
      <c r="R10" s="8" t="s">
        <v>469</v>
      </c>
    </row>
    <row r="11" spans="1:18" ht="15.75">
      <c r="A11" s="20">
        <v>6</v>
      </c>
      <c r="B11" s="20" t="s">
        <v>73</v>
      </c>
      <c r="C11" s="20" t="s">
        <v>60</v>
      </c>
      <c r="D11" s="20" t="s">
        <v>60</v>
      </c>
      <c r="E11" s="20" t="s">
        <v>61</v>
      </c>
      <c r="F11" s="20" t="s">
        <v>74</v>
      </c>
      <c r="G11" s="6">
        <v>-8.632442</v>
      </c>
      <c r="H11" s="83">
        <v>116.453308</v>
      </c>
      <c r="I11" s="88"/>
      <c r="J11" s="88"/>
      <c r="K11" s="88"/>
      <c r="L11" s="88"/>
      <c r="M11" s="88"/>
      <c r="N11" s="99"/>
      <c r="O11" s="112" t="s">
        <v>513</v>
      </c>
      <c r="P11" s="112" t="s">
        <v>513</v>
      </c>
      <c r="Q11" s="112" t="s">
        <v>513</v>
      </c>
      <c r="R11" s="8" t="s">
        <v>469</v>
      </c>
    </row>
    <row r="12" spans="1:18" ht="15.75">
      <c r="A12" s="20">
        <v>7</v>
      </c>
      <c r="B12" s="21" t="s">
        <v>75</v>
      </c>
      <c r="C12" s="20" t="s">
        <v>76</v>
      </c>
      <c r="D12" s="20" t="s">
        <v>32</v>
      </c>
      <c r="E12" s="20" t="s">
        <v>61</v>
      </c>
      <c r="F12" s="20" t="s">
        <v>77</v>
      </c>
      <c r="G12" s="6">
        <v>-8.646662</v>
      </c>
      <c r="H12" s="83">
        <v>116.528056</v>
      </c>
      <c r="I12" s="88">
        <v>600</v>
      </c>
      <c r="J12" s="88"/>
      <c r="K12" s="88">
        <v>100</v>
      </c>
      <c r="L12" s="88"/>
      <c r="M12" s="88">
        <v>100</v>
      </c>
      <c r="N12" s="100">
        <v>1000000</v>
      </c>
      <c r="O12" s="112" t="s">
        <v>513</v>
      </c>
      <c r="P12" s="112" t="s">
        <v>513</v>
      </c>
      <c r="Q12" s="112" t="s">
        <v>513</v>
      </c>
      <c r="R12" s="8" t="s">
        <v>469</v>
      </c>
    </row>
    <row r="13" spans="1:18" ht="15.75">
      <c r="A13" s="20">
        <v>8</v>
      </c>
      <c r="B13" s="20" t="s">
        <v>78</v>
      </c>
      <c r="C13" s="20" t="s">
        <v>79</v>
      </c>
      <c r="D13" s="20" t="s">
        <v>80</v>
      </c>
      <c r="E13" s="20" t="s">
        <v>61</v>
      </c>
      <c r="F13" s="20" t="s">
        <v>302</v>
      </c>
      <c r="G13" s="6">
        <v>-8.646673</v>
      </c>
      <c r="H13" s="83">
        <v>116.493651</v>
      </c>
      <c r="I13" s="88">
        <v>500</v>
      </c>
      <c r="J13" s="88"/>
      <c r="K13" s="88">
        <v>50</v>
      </c>
      <c r="L13" s="88"/>
      <c r="M13" s="88">
        <v>50</v>
      </c>
      <c r="N13" s="99">
        <v>0</v>
      </c>
      <c r="O13" s="112" t="s">
        <v>513</v>
      </c>
      <c r="P13" s="112" t="s">
        <v>513</v>
      </c>
      <c r="Q13" s="114" t="s">
        <v>350</v>
      </c>
      <c r="R13" s="8" t="s">
        <v>469</v>
      </c>
    </row>
    <row r="14" spans="1:18" ht="15.75">
      <c r="A14" s="20">
        <v>9</v>
      </c>
      <c r="B14" s="20" t="s">
        <v>81</v>
      </c>
      <c r="C14" s="20" t="s">
        <v>82</v>
      </c>
      <c r="D14" s="20" t="s">
        <v>30</v>
      </c>
      <c r="E14" s="20" t="s">
        <v>61</v>
      </c>
      <c r="F14" s="20" t="s">
        <v>83</v>
      </c>
      <c r="G14" s="6">
        <v>-8772882</v>
      </c>
      <c r="H14" s="83">
        <v>116487704</v>
      </c>
      <c r="I14" s="88">
        <v>25</v>
      </c>
      <c r="J14" s="88"/>
      <c r="K14" s="88">
        <v>33</v>
      </c>
      <c r="L14" s="88">
        <v>1.16</v>
      </c>
      <c r="M14" s="88">
        <f>(K14+L14)</f>
        <v>34.16</v>
      </c>
      <c r="N14" s="99">
        <v>2000000</v>
      </c>
      <c r="O14" s="112" t="s">
        <v>513</v>
      </c>
      <c r="P14" s="112" t="s">
        <v>513</v>
      </c>
      <c r="Q14" s="112" t="s">
        <v>513</v>
      </c>
      <c r="R14" s="8" t="s">
        <v>469</v>
      </c>
    </row>
    <row r="15" spans="1:18" ht="15.75">
      <c r="A15" s="20">
        <v>10</v>
      </c>
      <c r="B15" s="20" t="s">
        <v>84</v>
      </c>
      <c r="C15" s="20" t="s">
        <v>85</v>
      </c>
      <c r="D15" s="20" t="s">
        <v>30</v>
      </c>
      <c r="E15" s="20" t="s">
        <v>61</v>
      </c>
      <c r="F15" s="20" t="s">
        <v>86</v>
      </c>
      <c r="G15" s="6">
        <v>-8.791298</v>
      </c>
      <c r="H15" s="83">
        <v>116.504684</v>
      </c>
      <c r="I15" s="88">
        <v>200</v>
      </c>
      <c r="J15" s="88">
        <v>500</v>
      </c>
      <c r="K15" s="88">
        <v>200</v>
      </c>
      <c r="L15" s="88">
        <v>0.66</v>
      </c>
      <c r="M15" s="88">
        <f>(J15+K15+L15)</f>
        <v>700.66</v>
      </c>
      <c r="N15" s="99">
        <v>2000000</v>
      </c>
      <c r="O15" s="112" t="s">
        <v>513</v>
      </c>
      <c r="P15" s="114" t="s">
        <v>350</v>
      </c>
      <c r="Q15" s="114" t="s">
        <v>350</v>
      </c>
      <c r="R15" s="8" t="s">
        <v>512</v>
      </c>
    </row>
    <row r="16" spans="1:18" ht="15.75">
      <c r="A16" s="20">
        <v>11</v>
      </c>
      <c r="B16" s="20" t="s">
        <v>87</v>
      </c>
      <c r="C16" s="20" t="s">
        <v>32</v>
      </c>
      <c r="D16" s="20" t="s">
        <v>32</v>
      </c>
      <c r="E16" s="20" t="s">
        <v>61</v>
      </c>
      <c r="F16" s="20" t="s">
        <v>88</v>
      </c>
      <c r="G16" s="6">
        <v>-8.644976</v>
      </c>
      <c r="H16" s="83">
        <v>116.545442</v>
      </c>
      <c r="I16" s="88">
        <v>25</v>
      </c>
      <c r="J16" s="88"/>
      <c r="K16" s="88">
        <v>33</v>
      </c>
      <c r="L16" s="105">
        <v>0.5</v>
      </c>
      <c r="M16" s="105">
        <f>(K16+L16)</f>
        <v>33.5</v>
      </c>
      <c r="N16" s="100">
        <v>1525000</v>
      </c>
      <c r="O16" s="112" t="s">
        <v>513</v>
      </c>
      <c r="P16" s="100" t="s">
        <v>513</v>
      </c>
      <c r="Q16" s="100" t="s">
        <v>513</v>
      </c>
      <c r="R16" s="8" t="s">
        <v>469</v>
      </c>
    </row>
    <row r="17" spans="1:18" ht="15.75">
      <c r="A17" s="20">
        <v>12</v>
      </c>
      <c r="B17" s="22" t="s">
        <v>89</v>
      </c>
      <c r="C17" s="20" t="s">
        <v>90</v>
      </c>
      <c r="D17" s="20" t="s">
        <v>32</v>
      </c>
      <c r="E17" s="20" t="s">
        <v>61</v>
      </c>
      <c r="F17" s="20" t="s">
        <v>91</v>
      </c>
      <c r="G17" s="6">
        <v>-8.643617</v>
      </c>
      <c r="H17" s="83">
        <v>116.518162</v>
      </c>
      <c r="I17" s="88">
        <v>43</v>
      </c>
      <c r="J17" s="88"/>
      <c r="K17" s="88">
        <v>5</v>
      </c>
      <c r="L17" s="88"/>
      <c r="M17" s="88">
        <v>5</v>
      </c>
      <c r="N17" s="100">
        <v>225000</v>
      </c>
      <c r="O17" s="112" t="s">
        <v>513</v>
      </c>
      <c r="P17" s="100" t="s">
        <v>513</v>
      </c>
      <c r="Q17" s="100" t="s">
        <v>513</v>
      </c>
      <c r="R17" s="8" t="s">
        <v>469</v>
      </c>
    </row>
    <row r="18" spans="1:18" ht="15.75">
      <c r="A18" s="12">
        <v>13</v>
      </c>
      <c r="B18" s="12" t="s">
        <v>92</v>
      </c>
      <c r="C18" s="12" t="s">
        <v>93</v>
      </c>
      <c r="D18" s="12" t="s">
        <v>94</v>
      </c>
      <c r="E18" s="12" t="s">
        <v>95</v>
      </c>
      <c r="F18" s="12" t="s">
        <v>463</v>
      </c>
      <c r="G18" s="6">
        <v>-8.357446</v>
      </c>
      <c r="H18" s="83">
        <v>116.082005</v>
      </c>
      <c r="I18" s="88"/>
      <c r="J18" s="88"/>
      <c r="K18" s="88"/>
      <c r="L18" s="88"/>
      <c r="M18" s="88"/>
      <c r="N18" s="99"/>
      <c r="O18" s="112" t="s">
        <v>513</v>
      </c>
      <c r="P18" s="114" t="s">
        <v>350</v>
      </c>
      <c r="Q18" s="114" t="s">
        <v>350</v>
      </c>
      <c r="R18" s="8" t="s">
        <v>512</v>
      </c>
    </row>
    <row r="19" spans="1:18" ht="15.75">
      <c r="A19" s="12">
        <v>14</v>
      </c>
      <c r="B19" s="12" t="s">
        <v>96</v>
      </c>
      <c r="C19" s="12" t="s">
        <v>97</v>
      </c>
      <c r="D19" s="12" t="s">
        <v>98</v>
      </c>
      <c r="E19" s="12" t="s">
        <v>95</v>
      </c>
      <c r="F19" s="12" t="s">
        <v>99</v>
      </c>
      <c r="G19" s="6">
        <v>-8.305959</v>
      </c>
      <c r="H19" s="83">
        <v>116.26656</v>
      </c>
      <c r="I19" s="88">
        <v>80</v>
      </c>
      <c r="J19" s="88"/>
      <c r="K19" s="88">
        <v>20</v>
      </c>
      <c r="L19" s="88"/>
      <c r="M19" s="88">
        <v>20</v>
      </c>
      <c r="N19" s="99">
        <v>800000</v>
      </c>
      <c r="O19" s="112" t="s">
        <v>513</v>
      </c>
      <c r="P19" s="99" t="s">
        <v>513</v>
      </c>
      <c r="Q19" s="99" t="s">
        <v>513</v>
      </c>
      <c r="R19" s="8" t="s">
        <v>469</v>
      </c>
    </row>
    <row r="20" spans="1:18" ht="15.75">
      <c r="A20" s="12">
        <v>15</v>
      </c>
      <c r="B20" s="12" t="s">
        <v>100</v>
      </c>
      <c r="C20" s="13" t="s">
        <v>101</v>
      </c>
      <c r="D20" s="13" t="s">
        <v>94</v>
      </c>
      <c r="E20" s="13" t="s">
        <v>95</v>
      </c>
      <c r="F20" s="13" t="s">
        <v>102</v>
      </c>
      <c r="G20" s="6">
        <v>-8.406891</v>
      </c>
      <c r="H20" s="83">
        <v>116.076606</v>
      </c>
      <c r="I20" s="88"/>
      <c r="J20" s="88"/>
      <c r="K20" s="88">
        <v>20</v>
      </c>
      <c r="L20" s="88"/>
      <c r="M20" s="88"/>
      <c r="N20" s="99"/>
      <c r="O20" s="112" t="s">
        <v>513</v>
      </c>
      <c r="P20" s="99" t="s">
        <v>513</v>
      </c>
      <c r="Q20" s="99" t="s">
        <v>513</v>
      </c>
      <c r="R20" s="8" t="s">
        <v>469</v>
      </c>
    </row>
    <row r="21" spans="1:18" ht="15.75">
      <c r="A21" s="14">
        <v>16</v>
      </c>
      <c r="B21" s="14" t="s">
        <v>103</v>
      </c>
      <c r="C21" s="15" t="s">
        <v>104</v>
      </c>
      <c r="D21" s="15" t="s">
        <v>105</v>
      </c>
      <c r="E21" s="15" t="s">
        <v>106</v>
      </c>
      <c r="F21" s="15" t="s">
        <v>107</v>
      </c>
      <c r="G21" s="6">
        <v>-8.756178</v>
      </c>
      <c r="H21" s="83">
        <v>116.084094</v>
      </c>
      <c r="I21" s="88">
        <v>60</v>
      </c>
      <c r="J21" s="88"/>
      <c r="K21" s="88">
        <v>40</v>
      </c>
      <c r="L21" s="88">
        <v>2</v>
      </c>
      <c r="M21" s="88">
        <v>42</v>
      </c>
      <c r="N21" s="100">
        <v>1500000</v>
      </c>
      <c r="O21" s="112" t="s">
        <v>513</v>
      </c>
      <c r="P21" s="100" t="s">
        <v>513</v>
      </c>
      <c r="Q21" s="100" t="s">
        <v>513</v>
      </c>
      <c r="R21" s="8" t="s">
        <v>469</v>
      </c>
    </row>
    <row r="22" spans="1:18" ht="15.75">
      <c r="A22" s="14">
        <v>17</v>
      </c>
      <c r="B22" s="15" t="s">
        <v>108</v>
      </c>
      <c r="C22" s="15" t="s">
        <v>109</v>
      </c>
      <c r="D22" s="15" t="s">
        <v>42</v>
      </c>
      <c r="E22" s="15" t="s">
        <v>106</v>
      </c>
      <c r="F22" s="15" t="s">
        <v>110</v>
      </c>
      <c r="G22" s="6">
        <v>-8.659248</v>
      </c>
      <c r="H22" s="83">
        <v>116.161499</v>
      </c>
      <c r="I22" s="88">
        <v>30</v>
      </c>
      <c r="J22" s="88"/>
      <c r="K22" s="88">
        <v>10</v>
      </c>
      <c r="L22" s="88"/>
      <c r="M22" s="88">
        <v>300</v>
      </c>
      <c r="N22" s="99"/>
      <c r="O22" s="112" t="s">
        <v>513</v>
      </c>
      <c r="P22" s="99" t="s">
        <v>513</v>
      </c>
      <c r="Q22" s="99" t="s">
        <v>350</v>
      </c>
      <c r="R22" s="8" t="s">
        <v>469</v>
      </c>
    </row>
    <row r="23" spans="1:18" ht="15.75">
      <c r="A23" s="14">
        <v>18</v>
      </c>
      <c r="B23" s="15" t="s">
        <v>111</v>
      </c>
      <c r="C23" s="15" t="s">
        <v>112</v>
      </c>
      <c r="D23" s="15" t="s">
        <v>28</v>
      </c>
      <c r="E23" s="15" t="s">
        <v>106</v>
      </c>
      <c r="F23" s="15" t="s">
        <v>113</v>
      </c>
      <c r="G23" s="6">
        <v>-8.6557</v>
      </c>
      <c r="H23" s="83">
        <v>116.1279</v>
      </c>
      <c r="I23" s="88">
        <v>22</v>
      </c>
      <c r="J23" s="88"/>
      <c r="K23" s="88">
        <v>5.3</v>
      </c>
      <c r="L23" s="88"/>
      <c r="M23" s="88">
        <v>159</v>
      </c>
      <c r="N23" s="100">
        <v>593500</v>
      </c>
      <c r="O23" s="112" t="s">
        <v>513</v>
      </c>
      <c r="P23" s="100" t="s">
        <v>513</v>
      </c>
      <c r="Q23" s="100" t="s">
        <v>350</v>
      </c>
      <c r="R23" s="8" t="s">
        <v>469</v>
      </c>
    </row>
    <row r="24" spans="1:18" ht="15.75">
      <c r="A24" s="14">
        <v>19</v>
      </c>
      <c r="B24" s="14" t="s">
        <v>114</v>
      </c>
      <c r="C24" s="15" t="s">
        <v>115</v>
      </c>
      <c r="D24" s="15" t="s">
        <v>116</v>
      </c>
      <c r="E24" s="15" t="s">
        <v>106</v>
      </c>
      <c r="F24" s="15" t="s">
        <v>117</v>
      </c>
      <c r="G24" s="8">
        <v>-8.633657</v>
      </c>
      <c r="H24" s="83">
        <v>116.13976</v>
      </c>
      <c r="I24" s="88">
        <v>20</v>
      </c>
      <c r="J24" s="88"/>
      <c r="K24" s="88">
        <v>1200</v>
      </c>
      <c r="L24" s="88"/>
      <c r="M24" s="88">
        <f>(1200/30)</f>
        <v>40</v>
      </c>
      <c r="N24" s="100">
        <v>1300000</v>
      </c>
      <c r="O24" s="112" t="s">
        <v>513</v>
      </c>
      <c r="P24" s="100" t="s">
        <v>513</v>
      </c>
      <c r="Q24" s="100" t="s">
        <v>513</v>
      </c>
      <c r="R24" s="8" t="s">
        <v>469</v>
      </c>
    </row>
    <row r="25" spans="1:18" ht="15.75">
      <c r="A25" s="14">
        <v>20</v>
      </c>
      <c r="B25" s="15" t="s">
        <v>118</v>
      </c>
      <c r="C25" s="15" t="s">
        <v>119</v>
      </c>
      <c r="D25" s="15" t="s">
        <v>120</v>
      </c>
      <c r="E25" s="15" t="s">
        <v>106</v>
      </c>
      <c r="F25" s="15" t="s">
        <v>121</v>
      </c>
      <c r="G25" s="81">
        <v>-8.6394</v>
      </c>
      <c r="H25" s="84">
        <v>116.0935</v>
      </c>
      <c r="I25" s="88">
        <v>35</v>
      </c>
      <c r="J25" s="88"/>
      <c r="K25" s="88">
        <v>500</v>
      </c>
      <c r="L25" s="88"/>
      <c r="M25" s="88">
        <v>500</v>
      </c>
      <c r="N25" s="99">
        <v>0</v>
      </c>
      <c r="O25" s="112" t="s">
        <v>513</v>
      </c>
      <c r="P25" s="99" t="s">
        <v>350</v>
      </c>
      <c r="Q25" s="99" t="s">
        <v>350</v>
      </c>
      <c r="R25" s="8" t="s">
        <v>469</v>
      </c>
    </row>
    <row r="26" spans="1:18" ht="15.75">
      <c r="A26" s="14">
        <v>21</v>
      </c>
      <c r="B26" s="14" t="s">
        <v>122</v>
      </c>
      <c r="C26" s="15" t="s">
        <v>123</v>
      </c>
      <c r="D26" s="15" t="s">
        <v>116</v>
      </c>
      <c r="E26" s="15" t="s">
        <v>106</v>
      </c>
      <c r="F26" s="15" t="s">
        <v>124</v>
      </c>
      <c r="G26" s="8">
        <v>-8.68135</v>
      </c>
      <c r="H26" s="83">
        <v>116.153218</v>
      </c>
      <c r="I26" s="88">
        <v>20</v>
      </c>
      <c r="J26" s="88"/>
      <c r="K26" s="88">
        <v>10</v>
      </c>
      <c r="L26" s="88"/>
      <c r="M26" s="88">
        <v>10</v>
      </c>
      <c r="N26" s="100">
        <v>1000000</v>
      </c>
      <c r="O26" s="112" t="s">
        <v>513</v>
      </c>
      <c r="P26" s="100" t="s">
        <v>513</v>
      </c>
      <c r="Q26" s="100" t="s">
        <v>513</v>
      </c>
      <c r="R26" s="8" t="s">
        <v>469</v>
      </c>
    </row>
    <row r="27" spans="1:18" ht="15.75">
      <c r="A27" s="14">
        <v>22</v>
      </c>
      <c r="B27" s="14" t="s">
        <v>125</v>
      </c>
      <c r="C27" s="15" t="s">
        <v>126</v>
      </c>
      <c r="D27" s="15" t="s">
        <v>39</v>
      </c>
      <c r="E27" s="15" t="s">
        <v>106</v>
      </c>
      <c r="F27" s="15" t="s">
        <v>127</v>
      </c>
      <c r="G27" s="8">
        <v>-8.5754</v>
      </c>
      <c r="H27" s="83">
        <v>116.193528</v>
      </c>
      <c r="I27" s="88">
        <v>150</v>
      </c>
      <c r="J27" s="88"/>
      <c r="K27" s="88">
        <v>50</v>
      </c>
      <c r="L27" s="88">
        <v>5</v>
      </c>
      <c r="M27" s="88">
        <v>55</v>
      </c>
      <c r="N27" s="100">
        <v>1813000</v>
      </c>
      <c r="O27" s="112" t="s">
        <v>513</v>
      </c>
      <c r="P27" s="100" t="s">
        <v>513</v>
      </c>
      <c r="Q27" s="100" t="s">
        <v>513</v>
      </c>
      <c r="R27" s="8" t="s">
        <v>469</v>
      </c>
    </row>
    <row r="28" spans="1:18" ht="15.75">
      <c r="A28" s="14">
        <v>23</v>
      </c>
      <c r="B28" s="14" t="s">
        <v>128</v>
      </c>
      <c r="C28" s="15" t="s">
        <v>129</v>
      </c>
      <c r="D28" s="15" t="s">
        <v>130</v>
      </c>
      <c r="E28" s="15" t="s">
        <v>106</v>
      </c>
      <c r="F28" s="15" t="s">
        <v>131</v>
      </c>
      <c r="G28" s="8">
        <v>-8.53915</v>
      </c>
      <c r="H28" s="83">
        <v>116.089713</v>
      </c>
      <c r="I28" s="88">
        <v>80</v>
      </c>
      <c r="J28" s="88"/>
      <c r="K28" s="88">
        <v>40.1</v>
      </c>
      <c r="L28" s="88"/>
      <c r="M28" s="88">
        <v>40.1</v>
      </c>
      <c r="N28" s="100">
        <v>1408000</v>
      </c>
      <c r="O28" s="112" t="s">
        <v>513</v>
      </c>
      <c r="P28" s="100" t="s">
        <v>513</v>
      </c>
      <c r="Q28" s="100" t="s">
        <v>513</v>
      </c>
      <c r="R28" s="8" t="s">
        <v>469</v>
      </c>
    </row>
    <row r="29" spans="1:18" ht="15.75">
      <c r="A29" s="14">
        <v>24</v>
      </c>
      <c r="B29" s="14" t="s">
        <v>132</v>
      </c>
      <c r="C29" s="15" t="s">
        <v>133</v>
      </c>
      <c r="D29" s="15" t="s">
        <v>42</v>
      </c>
      <c r="E29" s="15" t="s">
        <v>106</v>
      </c>
      <c r="F29" s="15" t="s">
        <v>134</v>
      </c>
      <c r="G29" s="8">
        <v>-8.673787</v>
      </c>
      <c r="H29" s="83">
        <v>116.178212</v>
      </c>
      <c r="I29" s="88">
        <v>25</v>
      </c>
      <c r="J29" s="88"/>
      <c r="K29" s="88">
        <v>8</v>
      </c>
      <c r="L29" s="88"/>
      <c r="M29" s="88">
        <v>160</v>
      </c>
      <c r="N29" s="100">
        <v>440000</v>
      </c>
      <c r="O29" s="112" t="s">
        <v>513</v>
      </c>
      <c r="P29" s="100" t="s">
        <v>350</v>
      </c>
      <c r="Q29" s="100" t="s">
        <v>350</v>
      </c>
      <c r="R29" s="8" t="s">
        <v>469</v>
      </c>
    </row>
    <row r="30" spans="1:18" ht="15.75">
      <c r="A30" s="14">
        <v>25</v>
      </c>
      <c r="B30" s="14" t="s">
        <v>135</v>
      </c>
      <c r="C30" s="15" t="s">
        <v>44</v>
      </c>
      <c r="D30" s="15" t="s">
        <v>41</v>
      </c>
      <c r="E30" s="15" t="s">
        <v>106</v>
      </c>
      <c r="F30" s="15" t="s">
        <v>136</v>
      </c>
      <c r="G30" s="8">
        <v>-8.785267</v>
      </c>
      <c r="H30" s="83">
        <v>116.076556</v>
      </c>
      <c r="I30" s="88">
        <v>25</v>
      </c>
      <c r="J30" s="88"/>
      <c r="K30" s="88">
        <v>57.1</v>
      </c>
      <c r="L30" s="88"/>
      <c r="M30" s="88">
        <v>57.1</v>
      </c>
      <c r="N30" s="100">
        <v>1500000</v>
      </c>
      <c r="O30" s="112" t="s">
        <v>513</v>
      </c>
      <c r="P30" s="100" t="s">
        <v>513</v>
      </c>
      <c r="Q30" s="100" t="s">
        <v>513</v>
      </c>
      <c r="R30" s="8" t="s">
        <v>469</v>
      </c>
    </row>
    <row r="31" spans="1:18" ht="15.75">
      <c r="A31" s="14">
        <v>26</v>
      </c>
      <c r="B31" s="14" t="s">
        <v>137</v>
      </c>
      <c r="C31" s="15" t="s">
        <v>138</v>
      </c>
      <c r="D31" s="15" t="s">
        <v>28</v>
      </c>
      <c r="E31" s="15" t="s">
        <v>106</v>
      </c>
      <c r="F31" s="15" t="s">
        <v>139</v>
      </c>
      <c r="G31" s="81">
        <v>-8.711</v>
      </c>
      <c r="H31" s="84">
        <v>116.1526</v>
      </c>
      <c r="I31" s="88">
        <v>25</v>
      </c>
      <c r="J31" s="88"/>
      <c r="K31" s="88">
        <v>15</v>
      </c>
      <c r="L31" s="88"/>
      <c r="M31" s="88">
        <v>15</v>
      </c>
      <c r="N31" s="100">
        <v>500000</v>
      </c>
      <c r="O31" s="112" t="s">
        <v>513</v>
      </c>
      <c r="P31" s="100" t="s">
        <v>350</v>
      </c>
      <c r="Q31" s="100" t="s">
        <v>350</v>
      </c>
      <c r="R31" s="8" t="s">
        <v>469</v>
      </c>
    </row>
    <row r="32" spans="1:18" ht="15.75">
      <c r="A32" s="14">
        <v>27</v>
      </c>
      <c r="B32" s="14" t="s">
        <v>140</v>
      </c>
      <c r="C32" s="15" t="s">
        <v>105</v>
      </c>
      <c r="D32" s="15" t="s">
        <v>105</v>
      </c>
      <c r="E32" s="15" t="s">
        <v>106</v>
      </c>
      <c r="F32" s="15" t="s">
        <v>141</v>
      </c>
      <c r="G32" s="8">
        <v>-8.684899</v>
      </c>
      <c r="H32" s="83">
        <v>116.086286</v>
      </c>
      <c r="I32" s="88">
        <v>25</v>
      </c>
      <c r="J32" s="88"/>
      <c r="K32" s="88">
        <v>10</v>
      </c>
      <c r="L32" s="88"/>
      <c r="M32" s="88">
        <v>10</v>
      </c>
      <c r="N32" s="100">
        <v>1500000</v>
      </c>
      <c r="O32" s="112" t="s">
        <v>513</v>
      </c>
      <c r="P32" s="100" t="s">
        <v>513</v>
      </c>
      <c r="Q32" s="100" t="s">
        <v>350</v>
      </c>
      <c r="R32" s="8" t="s">
        <v>469</v>
      </c>
    </row>
    <row r="33" spans="1:18" ht="15.75">
      <c r="A33" s="16">
        <v>28</v>
      </c>
      <c r="B33" s="16" t="s">
        <v>142</v>
      </c>
      <c r="C33" s="17" t="s">
        <v>143</v>
      </c>
      <c r="D33" s="17" t="s">
        <v>37</v>
      </c>
      <c r="E33" s="17" t="s">
        <v>144</v>
      </c>
      <c r="F33" s="17" t="s">
        <v>145</v>
      </c>
      <c r="G33" s="8"/>
      <c r="H33" s="83"/>
      <c r="I33" s="88">
        <v>57</v>
      </c>
      <c r="J33" s="88"/>
      <c r="K33" s="88">
        <v>126</v>
      </c>
      <c r="L33" s="88"/>
      <c r="M33" s="88">
        <f>(K33/7)</f>
        <v>18</v>
      </c>
      <c r="N33" s="100">
        <v>3000000</v>
      </c>
      <c r="O33" s="112" t="s">
        <v>513</v>
      </c>
      <c r="P33" s="100" t="s">
        <v>513</v>
      </c>
      <c r="Q33" s="100" t="s">
        <v>513</v>
      </c>
      <c r="R33" s="8" t="s">
        <v>469</v>
      </c>
    </row>
    <row r="34" spans="1:18" ht="15.75">
      <c r="A34" s="16">
        <v>29</v>
      </c>
      <c r="B34" s="16" t="s">
        <v>146</v>
      </c>
      <c r="C34" s="17" t="s">
        <v>147</v>
      </c>
      <c r="D34" s="17" t="s">
        <v>148</v>
      </c>
      <c r="E34" s="17" t="s">
        <v>144</v>
      </c>
      <c r="F34" s="17" t="s">
        <v>149</v>
      </c>
      <c r="G34" s="8">
        <v>-8.560933</v>
      </c>
      <c r="H34" s="83">
        <v>116.335312</v>
      </c>
      <c r="I34" s="89">
        <v>25</v>
      </c>
      <c r="J34" s="89"/>
      <c r="K34" s="89">
        <v>500</v>
      </c>
      <c r="L34" s="89"/>
      <c r="M34" s="89">
        <f>(500/7)</f>
        <v>71.42857142857143</v>
      </c>
      <c r="N34" s="101">
        <f>(1000000*4)</f>
        <v>4000000</v>
      </c>
      <c r="O34" s="112" t="s">
        <v>513</v>
      </c>
      <c r="P34" s="101" t="s">
        <v>513</v>
      </c>
      <c r="Q34" s="101" t="s">
        <v>513</v>
      </c>
      <c r="R34" s="8" t="s">
        <v>469</v>
      </c>
    </row>
    <row r="35" spans="1:18" ht="15.75">
      <c r="A35" s="16">
        <v>30</v>
      </c>
      <c r="B35" s="16" t="s">
        <v>150</v>
      </c>
      <c r="C35" s="17" t="s">
        <v>151</v>
      </c>
      <c r="D35" s="17" t="s">
        <v>148</v>
      </c>
      <c r="E35" s="17" t="s">
        <v>144</v>
      </c>
      <c r="F35" s="17" t="s">
        <v>152</v>
      </c>
      <c r="G35" s="8">
        <v>-8.576124</v>
      </c>
      <c r="H35" s="83">
        <v>116.309499</v>
      </c>
      <c r="I35" s="87">
        <v>120</v>
      </c>
      <c r="J35" s="87"/>
      <c r="K35" s="87">
        <v>300</v>
      </c>
      <c r="L35" s="87"/>
      <c r="M35" s="87">
        <f>(300/7)</f>
        <v>42.857142857142854</v>
      </c>
      <c r="N35" s="100">
        <f>(600000*4)</f>
        <v>2400000</v>
      </c>
      <c r="O35" s="112" t="s">
        <v>513</v>
      </c>
      <c r="P35" s="100" t="s">
        <v>350</v>
      </c>
      <c r="Q35" s="100" t="s">
        <v>350</v>
      </c>
      <c r="R35" s="8" t="s">
        <v>469</v>
      </c>
    </row>
    <row r="36" spans="1:18" ht="15.75">
      <c r="A36" s="16">
        <v>31</v>
      </c>
      <c r="B36" s="16" t="s">
        <v>153</v>
      </c>
      <c r="C36" s="17" t="s">
        <v>154</v>
      </c>
      <c r="D36" s="17" t="s">
        <v>155</v>
      </c>
      <c r="E36" s="17" t="s">
        <v>144</v>
      </c>
      <c r="F36" s="17" t="s">
        <v>156</v>
      </c>
      <c r="G36" s="8"/>
      <c r="H36" s="83"/>
      <c r="I36" s="87">
        <v>57</v>
      </c>
      <c r="J36" s="87">
        <v>250</v>
      </c>
      <c r="K36" s="87">
        <v>750</v>
      </c>
      <c r="L36" s="87">
        <v>15</v>
      </c>
      <c r="M36" s="87">
        <f>(J36+K36+L36)/7</f>
        <v>145</v>
      </c>
      <c r="N36" s="100">
        <v>12500000</v>
      </c>
      <c r="O36" s="112" t="s">
        <v>513</v>
      </c>
      <c r="P36" s="100" t="s">
        <v>513</v>
      </c>
      <c r="Q36" s="100" t="s">
        <v>513</v>
      </c>
      <c r="R36" s="8" t="s">
        <v>469</v>
      </c>
    </row>
    <row r="37" spans="1:18" ht="15.75">
      <c r="A37" s="16">
        <v>32</v>
      </c>
      <c r="B37" s="16" t="s">
        <v>157</v>
      </c>
      <c r="C37" s="17" t="s">
        <v>158</v>
      </c>
      <c r="D37" s="17" t="s">
        <v>148</v>
      </c>
      <c r="E37" s="17" t="s">
        <v>144</v>
      </c>
      <c r="F37" s="17" t="s">
        <v>159</v>
      </c>
      <c r="G37" s="8">
        <v>-8.573409</v>
      </c>
      <c r="H37" s="83">
        <v>116.32811</v>
      </c>
      <c r="I37" s="87">
        <v>35</v>
      </c>
      <c r="J37" s="87"/>
      <c r="K37" s="87">
        <v>200</v>
      </c>
      <c r="L37" s="87"/>
      <c r="M37" s="87">
        <f>(200/7)</f>
        <v>28.571428571428573</v>
      </c>
      <c r="N37" s="100">
        <f>(400000*4)</f>
        <v>1600000</v>
      </c>
      <c r="O37" s="112" t="s">
        <v>513</v>
      </c>
      <c r="P37" s="100" t="s">
        <v>513</v>
      </c>
      <c r="Q37" s="100" t="s">
        <v>513</v>
      </c>
      <c r="R37" s="8" t="s">
        <v>469</v>
      </c>
    </row>
    <row r="38" spans="1:18" ht="15.75">
      <c r="A38" s="16">
        <v>33</v>
      </c>
      <c r="B38" s="16" t="s">
        <v>160</v>
      </c>
      <c r="C38" s="17" t="s">
        <v>161</v>
      </c>
      <c r="D38" s="17" t="s">
        <v>37</v>
      </c>
      <c r="E38" s="17" t="s">
        <v>144</v>
      </c>
      <c r="F38" s="17" t="s">
        <v>162</v>
      </c>
      <c r="G38" s="8">
        <v>-8.5943</v>
      </c>
      <c r="H38" s="83">
        <v>116.25338</v>
      </c>
      <c r="I38" s="87">
        <v>17</v>
      </c>
      <c r="J38" s="87"/>
      <c r="K38" s="87">
        <v>1000</v>
      </c>
      <c r="L38" s="87"/>
      <c r="M38" s="87">
        <f>(1000/7)</f>
        <v>142.85714285714286</v>
      </c>
      <c r="N38" s="100">
        <v>3000000</v>
      </c>
      <c r="O38" s="112" t="s">
        <v>513</v>
      </c>
      <c r="P38" s="100" t="s">
        <v>513</v>
      </c>
      <c r="Q38" s="100" t="s">
        <v>513</v>
      </c>
      <c r="R38" s="8" t="s">
        <v>469</v>
      </c>
    </row>
    <row r="39" spans="1:18" ht="15.75">
      <c r="A39" s="16">
        <v>34</v>
      </c>
      <c r="B39" s="16" t="s">
        <v>163</v>
      </c>
      <c r="C39" s="17" t="s">
        <v>164</v>
      </c>
      <c r="D39" s="17" t="s">
        <v>37</v>
      </c>
      <c r="E39" s="17" t="s">
        <v>144</v>
      </c>
      <c r="F39" s="17" t="s">
        <v>165</v>
      </c>
      <c r="G39" s="8">
        <v>-8.608363</v>
      </c>
      <c r="H39" s="83">
        <v>116.252852</v>
      </c>
      <c r="I39" s="87">
        <v>10</v>
      </c>
      <c r="J39" s="87"/>
      <c r="K39" s="87">
        <v>100</v>
      </c>
      <c r="L39" s="87"/>
      <c r="M39" s="87">
        <f>(100/7)</f>
        <v>14.285714285714286</v>
      </c>
      <c r="N39" s="100">
        <v>350000</v>
      </c>
      <c r="O39" s="112" t="s">
        <v>513</v>
      </c>
      <c r="P39" s="100" t="s">
        <v>350</v>
      </c>
      <c r="Q39" s="100" t="s">
        <v>350</v>
      </c>
      <c r="R39" s="8" t="s">
        <v>469</v>
      </c>
    </row>
    <row r="40" spans="1:18" ht="15.75">
      <c r="A40" s="16">
        <v>35</v>
      </c>
      <c r="B40" s="16" t="s">
        <v>166</v>
      </c>
      <c r="C40" s="17" t="s">
        <v>167</v>
      </c>
      <c r="D40" s="17" t="s">
        <v>148</v>
      </c>
      <c r="E40" s="17" t="s">
        <v>144</v>
      </c>
      <c r="F40" s="17" t="s">
        <v>168</v>
      </c>
      <c r="G40" s="8">
        <v>-8.583427</v>
      </c>
      <c r="H40" s="83">
        <v>116.28456</v>
      </c>
      <c r="I40" s="87">
        <v>63</v>
      </c>
      <c r="J40" s="87">
        <v>1000</v>
      </c>
      <c r="K40" s="87">
        <v>500</v>
      </c>
      <c r="L40" s="87"/>
      <c r="M40" s="90">
        <f>(J40+K40)/7</f>
        <v>214.28571428571428</v>
      </c>
      <c r="N40" s="100">
        <f>(1000000*4)</f>
        <v>4000000</v>
      </c>
      <c r="O40" s="112" t="s">
        <v>513</v>
      </c>
      <c r="P40" s="100" t="s">
        <v>513</v>
      </c>
      <c r="Q40" s="100" t="s">
        <v>513</v>
      </c>
      <c r="R40" s="8" t="s">
        <v>469</v>
      </c>
    </row>
    <row r="41" spans="1:18" ht="15.75">
      <c r="A41" s="16">
        <v>36</v>
      </c>
      <c r="B41" s="16" t="s">
        <v>169</v>
      </c>
      <c r="C41" s="17" t="s">
        <v>170</v>
      </c>
      <c r="D41" s="17" t="s">
        <v>171</v>
      </c>
      <c r="E41" s="17" t="s">
        <v>144</v>
      </c>
      <c r="F41" s="17" t="s">
        <v>172</v>
      </c>
      <c r="G41" s="8">
        <v>-8.603496</v>
      </c>
      <c r="H41" s="83">
        <v>116.339664</v>
      </c>
      <c r="I41" s="87">
        <v>60</v>
      </c>
      <c r="J41" s="87"/>
      <c r="K41" s="87">
        <v>600</v>
      </c>
      <c r="L41" s="87"/>
      <c r="M41" s="87">
        <f>(600/7)</f>
        <v>85.71428571428571</v>
      </c>
      <c r="N41" s="100">
        <f>(1200000*4)</f>
        <v>4800000</v>
      </c>
      <c r="O41" s="112" t="s">
        <v>513</v>
      </c>
      <c r="P41" s="100" t="s">
        <v>513</v>
      </c>
      <c r="Q41" s="100" t="s">
        <v>513</v>
      </c>
      <c r="R41" s="8" t="s">
        <v>469</v>
      </c>
    </row>
    <row r="42" spans="1:18" ht="15.75">
      <c r="A42" s="16">
        <v>37</v>
      </c>
      <c r="B42" s="16" t="s">
        <v>173</v>
      </c>
      <c r="C42" s="17" t="s">
        <v>37</v>
      </c>
      <c r="D42" s="17" t="s">
        <v>37</v>
      </c>
      <c r="E42" s="17" t="s">
        <v>144</v>
      </c>
      <c r="F42" s="17" t="s">
        <v>174</v>
      </c>
      <c r="G42" s="8">
        <v>-8.59302</v>
      </c>
      <c r="H42" s="83">
        <v>116.25407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99">
        <v>0</v>
      </c>
      <c r="O42" s="112" t="s">
        <v>513</v>
      </c>
      <c r="P42" s="99" t="s">
        <v>513</v>
      </c>
      <c r="Q42" s="99" t="s">
        <v>513</v>
      </c>
      <c r="R42" s="8" t="s">
        <v>512</v>
      </c>
    </row>
    <row r="43" spans="1:18" ht="15.75">
      <c r="A43" s="16">
        <v>38</v>
      </c>
      <c r="B43" s="16" t="s">
        <v>175</v>
      </c>
      <c r="C43" s="17" t="s">
        <v>176</v>
      </c>
      <c r="D43" s="17" t="s">
        <v>38</v>
      </c>
      <c r="E43" s="17" t="s">
        <v>144</v>
      </c>
      <c r="F43" s="17" t="s">
        <v>177</v>
      </c>
      <c r="G43" s="8">
        <v>-8.766688</v>
      </c>
      <c r="H43" s="83">
        <v>116.351034</v>
      </c>
      <c r="I43" s="88">
        <v>60</v>
      </c>
      <c r="J43" s="88">
        <v>120</v>
      </c>
      <c r="K43" s="88">
        <v>30</v>
      </c>
      <c r="L43" s="88">
        <v>10</v>
      </c>
      <c r="M43" s="88">
        <f>SUM(J43:K43:L43)</f>
        <v>160</v>
      </c>
      <c r="N43" s="100">
        <v>2000000</v>
      </c>
      <c r="O43" s="112" t="s">
        <v>513</v>
      </c>
      <c r="P43" s="100" t="s">
        <v>350</v>
      </c>
      <c r="Q43" s="100" t="s">
        <v>350</v>
      </c>
      <c r="R43" s="8" t="s">
        <v>469</v>
      </c>
    </row>
    <row r="44" spans="1:18" ht="15.75">
      <c r="A44" s="16">
        <v>39</v>
      </c>
      <c r="B44" s="16" t="s">
        <v>178</v>
      </c>
      <c r="C44" s="17" t="s">
        <v>179</v>
      </c>
      <c r="D44" s="17" t="s">
        <v>171</v>
      </c>
      <c r="E44" s="17" t="s">
        <v>144</v>
      </c>
      <c r="F44" s="17" t="s">
        <v>180</v>
      </c>
      <c r="G44" s="8">
        <v>-8.61743</v>
      </c>
      <c r="H44" s="83">
        <v>116.27733</v>
      </c>
      <c r="I44" s="88">
        <v>190</v>
      </c>
      <c r="J44" s="88">
        <v>50</v>
      </c>
      <c r="K44" s="88">
        <v>250</v>
      </c>
      <c r="L44" s="88"/>
      <c r="M44" s="88">
        <f>(300/30)</f>
        <v>10</v>
      </c>
      <c r="N44" s="100">
        <v>600000</v>
      </c>
      <c r="O44" s="112" t="s">
        <v>513</v>
      </c>
      <c r="P44" s="100" t="s">
        <v>513</v>
      </c>
      <c r="Q44" s="100" t="s">
        <v>513</v>
      </c>
      <c r="R44" s="8" t="s">
        <v>469</v>
      </c>
    </row>
    <row r="45" spans="1:18" ht="15.75">
      <c r="A45" s="18">
        <v>40</v>
      </c>
      <c r="B45" s="18" t="s">
        <v>181</v>
      </c>
      <c r="C45" s="19" t="s">
        <v>182</v>
      </c>
      <c r="D45" s="19" t="s">
        <v>183</v>
      </c>
      <c r="E45" s="19" t="s">
        <v>183</v>
      </c>
      <c r="F45" s="19" t="s">
        <v>184</v>
      </c>
      <c r="G45" s="8">
        <v>-8.59082</v>
      </c>
      <c r="H45" s="83">
        <v>116.1044</v>
      </c>
      <c r="I45" s="88">
        <v>20</v>
      </c>
      <c r="J45" s="88"/>
      <c r="K45" s="88">
        <v>30</v>
      </c>
      <c r="L45" s="88"/>
      <c r="M45" s="88">
        <v>30</v>
      </c>
      <c r="N45" s="100">
        <f>(200000*30)</f>
        <v>6000000</v>
      </c>
      <c r="O45" s="112" t="s">
        <v>513</v>
      </c>
      <c r="P45" s="100" t="s">
        <v>513</v>
      </c>
      <c r="Q45" s="100" t="s">
        <v>513</v>
      </c>
      <c r="R45" s="8" t="s">
        <v>469</v>
      </c>
    </row>
    <row r="46" spans="1:18" ht="15.75">
      <c r="A46" s="18">
        <v>41</v>
      </c>
      <c r="B46" s="18" t="s">
        <v>185</v>
      </c>
      <c r="C46" s="19" t="s">
        <v>186</v>
      </c>
      <c r="D46" s="19" t="s">
        <v>187</v>
      </c>
      <c r="E46" s="19" t="s">
        <v>183</v>
      </c>
      <c r="F46" s="19" t="s">
        <v>188</v>
      </c>
      <c r="G46" s="8">
        <v>-8.57885</v>
      </c>
      <c r="H46" s="83">
        <v>116.103935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99">
        <v>0</v>
      </c>
      <c r="O46" s="112" t="s">
        <v>513</v>
      </c>
      <c r="P46" s="99" t="s">
        <v>350</v>
      </c>
      <c r="Q46" s="99" t="s">
        <v>350</v>
      </c>
      <c r="R46" s="8" t="s">
        <v>512</v>
      </c>
    </row>
    <row r="47" spans="1:18" ht="15.75">
      <c r="A47" s="18">
        <v>42</v>
      </c>
      <c r="B47" s="18" t="s">
        <v>189</v>
      </c>
      <c r="C47" s="19" t="s">
        <v>190</v>
      </c>
      <c r="D47" s="19" t="s">
        <v>191</v>
      </c>
      <c r="E47" s="19" t="s">
        <v>183</v>
      </c>
      <c r="F47" s="19" t="s">
        <v>192</v>
      </c>
      <c r="G47" s="8">
        <v>-8.58249</v>
      </c>
      <c r="H47" s="83">
        <v>116.1357</v>
      </c>
      <c r="I47" s="88">
        <v>20</v>
      </c>
      <c r="J47" s="88"/>
      <c r="K47" s="88">
        <v>12</v>
      </c>
      <c r="L47" s="88">
        <v>5</v>
      </c>
      <c r="M47" s="88">
        <v>17</v>
      </c>
      <c r="N47" s="100">
        <f>(250000*30)</f>
        <v>7500000</v>
      </c>
      <c r="O47" s="112" t="s">
        <v>513</v>
      </c>
      <c r="P47" s="100" t="s">
        <v>513</v>
      </c>
      <c r="Q47" s="100" t="s">
        <v>350</v>
      </c>
      <c r="R47" s="8" t="s">
        <v>469</v>
      </c>
    </row>
    <row r="48" spans="1:18" ht="15.75">
      <c r="A48" s="18">
        <v>43</v>
      </c>
      <c r="B48" s="18" t="s">
        <v>178</v>
      </c>
      <c r="C48" s="19" t="s">
        <v>193</v>
      </c>
      <c r="D48" s="19" t="s">
        <v>194</v>
      </c>
      <c r="E48" s="19" t="s">
        <v>183</v>
      </c>
      <c r="F48" s="19" t="s">
        <v>195</v>
      </c>
      <c r="G48" s="8">
        <v>-8.606533</v>
      </c>
      <c r="H48" s="83">
        <v>116.153006</v>
      </c>
      <c r="I48" s="88">
        <v>13</v>
      </c>
      <c r="J48" s="88"/>
      <c r="K48" s="88">
        <v>500</v>
      </c>
      <c r="L48" s="88"/>
      <c r="M48" s="88">
        <f>(500/30)</f>
        <v>16.666666666666668</v>
      </c>
      <c r="N48" s="100">
        <v>2000000</v>
      </c>
      <c r="O48" s="112" t="s">
        <v>513</v>
      </c>
      <c r="P48" s="100" t="s">
        <v>513</v>
      </c>
      <c r="Q48" s="100" t="s">
        <v>513</v>
      </c>
      <c r="R48" s="8" t="s">
        <v>469</v>
      </c>
    </row>
    <row r="49" spans="1:18" ht="15.75">
      <c r="A49" s="18">
        <v>44</v>
      </c>
      <c r="B49" s="18" t="s">
        <v>196</v>
      </c>
      <c r="C49" s="19" t="s">
        <v>197</v>
      </c>
      <c r="D49" s="19" t="s">
        <v>183</v>
      </c>
      <c r="E49" s="19" t="s">
        <v>183</v>
      </c>
      <c r="F49" s="19" t="s">
        <v>198</v>
      </c>
      <c r="G49" s="8">
        <v>-8.58626</v>
      </c>
      <c r="H49" s="83">
        <v>116.11862</v>
      </c>
      <c r="I49" s="88">
        <v>18</v>
      </c>
      <c r="J49" s="88"/>
      <c r="K49" s="88">
        <v>5</v>
      </c>
      <c r="L49" s="88"/>
      <c r="M49" s="88">
        <v>5</v>
      </c>
      <c r="N49" s="100">
        <f>(100000*30)</f>
        <v>3000000</v>
      </c>
      <c r="O49" s="112" t="s">
        <v>513</v>
      </c>
      <c r="P49" s="100" t="s">
        <v>513</v>
      </c>
      <c r="Q49" s="100" t="s">
        <v>513</v>
      </c>
      <c r="R49" s="8" t="s">
        <v>469</v>
      </c>
    </row>
    <row r="50" spans="1:18" ht="15.75">
      <c r="A50" s="18">
        <v>45</v>
      </c>
      <c r="B50" s="18" t="s">
        <v>199</v>
      </c>
      <c r="C50" s="19" t="s">
        <v>200</v>
      </c>
      <c r="D50" s="19" t="s">
        <v>187</v>
      </c>
      <c r="E50" s="19" t="s">
        <v>183</v>
      </c>
      <c r="F50" s="19" t="s">
        <v>201</v>
      </c>
      <c r="G50" s="8">
        <v>-8.577086</v>
      </c>
      <c r="H50" s="83">
        <v>116.093148</v>
      </c>
      <c r="I50" s="88">
        <v>13</v>
      </c>
      <c r="J50" s="88"/>
      <c r="K50" s="88">
        <v>60</v>
      </c>
      <c r="L50" s="88"/>
      <c r="M50" s="88">
        <v>60</v>
      </c>
      <c r="N50" s="100">
        <v>1500000</v>
      </c>
      <c r="O50" s="112" t="s">
        <v>513</v>
      </c>
      <c r="P50" s="100" t="s">
        <v>513</v>
      </c>
      <c r="Q50" s="100" t="s">
        <v>515</v>
      </c>
      <c r="R50" s="8" t="s">
        <v>469</v>
      </c>
    </row>
    <row r="51" spans="1:18" ht="15.75">
      <c r="A51" s="18">
        <v>46</v>
      </c>
      <c r="B51" s="18" t="s">
        <v>202</v>
      </c>
      <c r="C51" s="19" t="s">
        <v>203</v>
      </c>
      <c r="D51" s="19" t="s">
        <v>194</v>
      </c>
      <c r="E51" s="19" t="s">
        <v>183</v>
      </c>
      <c r="F51" s="19" t="s">
        <v>204</v>
      </c>
      <c r="G51" s="8">
        <v>-8.61139</v>
      </c>
      <c r="H51" s="83">
        <v>116.12928</v>
      </c>
      <c r="I51" s="88">
        <v>81</v>
      </c>
      <c r="J51" s="88"/>
      <c r="K51" s="88">
        <v>70</v>
      </c>
      <c r="L51" s="88">
        <v>20</v>
      </c>
      <c r="M51" s="88">
        <v>90</v>
      </c>
      <c r="N51" s="100">
        <f>(750000*30)</f>
        <v>22500000</v>
      </c>
      <c r="O51" s="112" t="s">
        <v>513</v>
      </c>
      <c r="P51" s="100" t="s">
        <v>513</v>
      </c>
      <c r="Q51" s="100" t="s">
        <v>513</v>
      </c>
      <c r="R51" s="8" t="s">
        <v>469</v>
      </c>
    </row>
    <row r="52" spans="1:18" ht="15.75">
      <c r="A52" s="18">
        <v>47</v>
      </c>
      <c r="B52" s="18" t="s">
        <v>205</v>
      </c>
      <c r="C52" s="19" t="s">
        <v>206</v>
      </c>
      <c r="D52" s="19" t="s">
        <v>187</v>
      </c>
      <c r="E52" s="19" t="s">
        <v>183</v>
      </c>
      <c r="F52" s="19" t="s">
        <v>207</v>
      </c>
      <c r="G52" s="8">
        <v>-8.579265</v>
      </c>
      <c r="H52" s="83">
        <v>116.099834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99">
        <v>0</v>
      </c>
      <c r="O52" s="112" t="s">
        <v>513</v>
      </c>
      <c r="P52" s="99" t="s">
        <v>515</v>
      </c>
      <c r="Q52" s="99" t="s">
        <v>515</v>
      </c>
      <c r="R52" s="8" t="s">
        <v>512</v>
      </c>
    </row>
    <row r="53" spans="1:18" ht="15.75">
      <c r="A53" s="18">
        <v>48</v>
      </c>
      <c r="B53" s="18" t="s">
        <v>208</v>
      </c>
      <c r="C53" s="19" t="s">
        <v>209</v>
      </c>
      <c r="D53" s="19" t="s">
        <v>210</v>
      </c>
      <c r="E53" s="19" t="s">
        <v>183</v>
      </c>
      <c r="F53" s="19" t="s">
        <v>304</v>
      </c>
      <c r="G53" s="8"/>
      <c r="H53" s="83"/>
      <c r="I53" s="88"/>
      <c r="J53" s="88"/>
      <c r="K53" s="88"/>
      <c r="L53" s="88"/>
      <c r="M53" s="88"/>
      <c r="N53" s="99"/>
      <c r="O53" s="112" t="s">
        <v>513</v>
      </c>
      <c r="P53" s="99" t="s">
        <v>513</v>
      </c>
      <c r="Q53" s="99" t="s">
        <v>513</v>
      </c>
      <c r="R53" s="8" t="s">
        <v>512</v>
      </c>
    </row>
    <row r="54" spans="1:18" ht="15.75">
      <c r="A54" s="18">
        <v>49</v>
      </c>
      <c r="B54" s="18" t="s">
        <v>211</v>
      </c>
      <c r="C54" s="19" t="s">
        <v>212</v>
      </c>
      <c r="D54" s="19" t="s">
        <v>187</v>
      </c>
      <c r="E54" s="19" t="s">
        <v>183</v>
      </c>
      <c r="F54" s="19" t="s">
        <v>213</v>
      </c>
      <c r="G54" s="8">
        <v>-8.571789</v>
      </c>
      <c r="H54" s="83">
        <v>116.111955</v>
      </c>
      <c r="I54" s="88">
        <v>16</v>
      </c>
      <c r="J54" s="88"/>
      <c r="K54" s="88">
        <v>150</v>
      </c>
      <c r="L54" s="88"/>
      <c r="M54" s="88">
        <f>(150/30)</f>
        <v>5</v>
      </c>
      <c r="N54" s="100">
        <v>2000000</v>
      </c>
      <c r="O54" s="112" t="s">
        <v>513</v>
      </c>
      <c r="P54" s="100" t="s">
        <v>513</v>
      </c>
      <c r="Q54" s="100" t="s">
        <v>513</v>
      </c>
      <c r="R54" s="8" t="s">
        <v>469</v>
      </c>
    </row>
    <row r="55" spans="1:18" ht="15.75">
      <c r="A55" s="18">
        <v>50</v>
      </c>
      <c r="B55" s="18" t="s">
        <v>214</v>
      </c>
      <c r="C55" s="19" t="s">
        <v>206</v>
      </c>
      <c r="D55" s="19" t="s">
        <v>187</v>
      </c>
      <c r="E55" s="19" t="s">
        <v>183</v>
      </c>
      <c r="F55" s="19" t="s">
        <v>303</v>
      </c>
      <c r="G55" s="8">
        <v>-8.581256</v>
      </c>
      <c r="H55" s="83">
        <v>116.096791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99">
        <v>0</v>
      </c>
      <c r="O55" s="112" t="s">
        <v>513</v>
      </c>
      <c r="P55" s="99" t="s">
        <v>350</v>
      </c>
      <c r="Q55" s="99" t="s">
        <v>350</v>
      </c>
      <c r="R55" s="8" t="s">
        <v>512</v>
      </c>
    </row>
    <row r="56" spans="1:18" ht="15.75">
      <c r="A56" s="18">
        <v>51</v>
      </c>
      <c r="B56" s="18" t="s">
        <v>215</v>
      </c>
      <c r="C56" s="19" t="s">
        <v>216</v>
      </c>
      <c r="D56" s="19" t="s">
        <v>210</v>
      </c>
      <c r="E56" s="19" t="s">
        <v>183</v>
      </c>
      <c r="F56" s="19" t="s">
        <v>217</v>
      </c>
      <c r="G56" s="8">
        <v>-8.562858</v>
      </c>
      <c r="H56" s="83">
        <v>116.072457</v>
      </c>
      <c r="I56" s="88">
        <v>43</v>
      </c>
      <c r="J56" s="88"/>
      <c r="K56" s="88">
        <v>1000</v>
      </c>
      <c r="L56" s="88"/>
      <c r="M56" s="88">
        <f>(1000/30)</f>
        <v>33.333333333333336</v>
      </c>
      <c r="N56" s="100">
        <v>4500000</v>
      </c>
      <c r="O56" s="112" t="s">
        <v>513</v>
      </c>
      <c r="P56" s="100" t="s">
        <v>513</v>
      </c>
      <c r="Q56" s="100" t="s">
        <v>513</v>
      </c>
      <c r="R56" s="8" t="s">
        <v>469</v>
      </c>
    </row>
    <row r="57" spans="1:18" ht="15.75">
      <c r="A57" s="6">
        <v>52</v>
      </c>
      <c r="B57" s="6" t="s">
        <v>218</v>
      </c>
      <c r="C57" s="8" t="s">
        <v>219</v>
      </c>
      <c r="D57" s="8" t="s">
        <v>220</v>
      </c>
      <c r="E57" s="8" t="s">
        <v>221</v>
      </c>
      <c r="F57" s="8" t="s">
        <v>497</v>
      </c>
      <c r="G57" s="8">
        <f>8.7075*-1</f>
        <v>-8.7075</v>
      </c>
      <c r="H57" s="83">
        <v>116.7821</v>
      </c>
      <c r="I57" s="88"/>
      <c r="J57" s="88"/>
      <c r="K57" s="88">
        <v>4.2</v>
      </c>
      <c r="L57" s="88"/>
      <c r="M57" s="88"/>
      <c r="N57" s="87"/>
      <c r="O57" s="112" t="s">
        <v>513</v>
      </c>
      <c r="P57" s="87" t="s">
        <v>513</v>
      </c>
      <c r="Q57" s="87" t="s">
        <v>350</v>
      </c>
      <c r="R57" s="8" t="s">
        <v>469</v>
      </c>
    </row>
    <row r="58" spans="1:18" ht="15.75">
      <c r="A58" s="6">
        <v>53</v>
      </c>
      <c r="B58" s="6" t="s">
        <v>222</v>
      </c>
      <c r="C58" s="8" t="s">
        <v>223</v>
      </c>
      <c r="D58" s="8" t="s">
        <v>224</v>
      </c>
      <c r="E58" s="8" t="s">
        <v>221</v>
      </c>
      <c r="F58" s="8" t="s">
        <v>487</v>
      </c>
      <c r="G58" s="8">
        <v>-8.9681</v>
      </c>
      <c r="H58" s="83">
        <v>116.7444</v>
      </c>
      <c r="I58" s="88"/>
      <c r="J58" s="88"/>
      <c r="K58" s="88">
        <v>400</v>
      </c>
      <c r="L58" s="88"/>
      <c r="M58" s="88"/>
      <c r="N58" s="87"/>
      <c r="O58" s="112" t="s">
        <v>513</v>
      </c>
      <c r="P58" s="87" t="s">
        <v>513</v>
      </c>
      <c r="Q58" s="87" t="s">
        <v>513</v>
      </c>
      <c r="R58" s="8" t="s">
        <v>469</v>
      </c>
    </row>
    <row r="59" spans="1:18" ht="15.75">
      <c r="A59" s="6">
        <v>54</v>
      </c>
      <c r="B59" s="6" t="s">
        <v>225</v>
      </c>
      <c r="C59" s="8" t="s">
        <v>226</v>
      </c>
      <c r="D59" s="8" t="s">
        <v>227</v>
      </c>
      <c r="E59" s="8" t="s">
        <v>228</v>
      </c>
      <c r="F59" s="8" t="s">
        <v>488</v>
      </c>
      <c r="G59" s="110">
        <v>-8.4733</v>
      </c>
      <c r="H59" s="111">
        <v>117.39998</v>
      </c>
      <c r="I59" s="88">
        <v>30</v>
      </c>
      <c r="J59" s="88"/>
      <c r="K59" s="88">
        <v>26.76</v>
      </c>
      <c r="L59" s="88"/>
      <c r="M59" s="88"/>
      <c r="N59" s="87"/>
      <c r="O59" s="112" t="s">
        <v>513</v>
      </c>
      <c r="P59" s="87" t="s">
        <v>513</v>
      </c>
      <c r="Q59" s="87" t="s">
        <v>513</v>
      </c>
      <c r="R59" s="8" t="s">
        <v>469</v>
      </c>
    </row>
    <row r="60" spans="1:18" ht="15.75">
      <c r="A60" s="6">
        <v>55</v>
      </c>
      <c r="B60" s="6" t="s">
        <v>229</v>
      </c>
      <c r="C60" s="8" t="s">
        <v>230</v>
      </c>
      <c r="D60" s="8" t="s">
        <v>231</v>
      </c>
      <c r="E60" s="8" t="s">
        <v>228</v>
      </c>
      <c r="F60" s="8" t="s">
        <v>232</v>
      </c>
      <c r="G60" s="8">
        <v>-8.4956</v>
      </c>
      <c r="H60" s="83">
        <v>117.4069</v>
      </c>
      <c r="I60" s="88"/>
      <c r="J60" s="88"/>
      <c r="K60" s="88">
        <v>71</v>
      </c>
      <c r="L60" s="88"/>
      <c r="M60" s="88"/>
      <c r="N60" s="87"/>
      <c r="O60" s="112" t="s">
        <v>513</v>
      </c>
      <c r="P60" s="87" t="s">
        <v>513</v>
      </c>
      <c r="Q60" s="87" t="s">
        <v>350</v>
      </c>
      <c r="R60" s="8" t="s">
        <v>469</v>
      </c>
    </row>
    <row r="61" spans="1:18" ht="15.75">
      <c r="A61" s="6">
        <v>56</v>
      </c>
      <c r="B61" s="6" t="s">
        <v>233</v>
      </c>
      <c r="C61" s="8" t="s">
        <v>234</v>
      </c>
      <c r="D61" s="8" t="s">
        <v>231</v>
      </c>
      <c r="E61" s="8" t="s">
        <v>228</v>
      </c>
      <c r="F61" s="8" t="s">
        <v>235</v>
      </c>
      <c r="G61" s="8">
        <v>-8.5202</v>
      </c>
      <c r="H61" s="83">
        <v>117.4148</v>
      </c>
      <c r="I61" s="88"/>
      <c r="J61" s="88"/>
      <c r="K61" s="88">
        <v>5</v>
      </c>
      <c r="L61" s="88"/>
      <c r="M61" s="88"/>
      <c r="N61" s="87"/>
      <c r="O61" s="112" t="s">
        <v>513</v>
      </c>
      <c r="P61" s="87" t="s">
        <v>513</v>
      </c>
      <c r="Q61" s="87" t="s">
        <v>350</v>
      </c>
      <c r="R61" s="8" t="s">
        <v>469</v>
      </c>
    </row>
    <row r="62" spans="1:18" ht="15.75">
      <c r="A62" s="6">
        <v>57</v>
      </c>
      <c r="B62" s="8" t="s">
        <v>236</v>
      </c>
      <c r="C62" s="8" t="s">
        <v>237</v>
      </c>
      <c r="D62" s="8" t="s">
        <v>238</v>
      </c>
      <c r="E62" s="8" t="s">
        <v>228</v>
      </c>
      <c r="F62" s="8" t="s">
        <v>239</v>
      </c>
      <c r="G62" s="8">
        <v>-8.5479</v>
      </c>
      <c r="H62" s="83">
        <v>117.0182</v>
      </c>
      <c r="I62" s="88"/>
      <c r="J62" s="88"/>
      <c r="K62" s="88">
        <v>200</v>
      </c>
      <c r="L62" s="88"/>
      <c r="M62" s="88"/>
      <c r="N62" s="87"/>
      <c r="O62" s="112" t="s">
        <v>513</v>
      </c>
      <c r="P62" s="87" t="s">
        <v>513</v>
      </c>
      <c r="Q62" s="87" t="s">
        <v>350</v>
      </c>
      <c r="R62" s="8" t="s">
        <v>469</v>
      </c>
    </row>
    <row r="63" spans="1:18" ht="15.75">
      <c r="A63" s="6">
        <v>58</v>
      </c>
      <c r="B63" s="8" t="s">
        <v>240</v>
      </c>
      <c r="C63" s="8" t="s">
        <v>241</v>
      </c>
      <c r="D63" s="8" t="s">
        <v>228</v>
      </c>
      <c r="E63" s="8" t="s">
        <v>228</v>
      </c>
      <c r="F63" s="8" t="s">
        <v>242</v>
      </c>
      <c r="G63" s="8">
        <v>-8.4864</v>
      </c>
      <c r="H63" s="83">
        <v>117.4543</v>
      </c>
      <c r="I63" s="88"/>
      <c r="J63" s="88"/>
      <c r="K63" s="88"/>
      <c r="L63" s="88"/>
      <c r="M63" s="88"/>
      <c r="N63" s="87"/>
      <c r="O63" s="112" t="s">
        <v>513</v>
      </c>
      <c r="P63" s="87"/>
      <c r="Q63" s="87" t="s">
        <v>350</v>
      </c>
      <c r="R63" s="8" t="s">
        <v>512</v>
      </c>
    </row>
    <row r="64" spans="1:18" ht="15.75">
      <c r="A64" s="6">
        <v>59</v>
      </c>
      <c r="B64" s="6" t="s">
        <v>243</v>
      </c>
      <c r="C64" s="8" t="s">
        <v>244</v>
      </c>
      <c r="D64" s="8" t="s">
        <v>245</v>
      </c>
      <c r="E64" s="8" t="s">
        <v>228</v>
      </c>
      <c r="F64" s="8" t="s">
        <v>246</v>
      </c>
      <c r="G64" s="8">
        <v>-8.903057</v>
      </c>
      <c r="H64" s="83">
        <v>117.74802</v>
      </c>
      <c r="I64" s="88"/>
      <c r="J64" s="88"/>
      <c r="K64" s="88"/>
      <c r="L64" s="88"/>
      <c r="M64" s="88"/>
      <c r="N64" s="87"/>
      <c r="O64" s="112" t="s">
        <v>513</v>
      </c>
      <c r="P64" s="87" t="s">
        <v>513</v>
      </c>
      <c r="Q64" s="87" t="s">
        <v>513</v>
      </c>
      <c r="R64" s="8" t="s">
        <v>469</v>
      </c>
    </row>
    <row r="65" spans="1:18" ht="15.75">
      <c r="A65" s="6">
        <v>60</v>
      </c>
      <c r="B65" s="6" t="s">
        <v>247</v>
      </c>
      <c r="C65" s="8" t="s">
        <v>248</v>
      </c>
      <c r="D65" s="8" t="s">
        <v>249</v>
      </c>
      <c r="E65" s="8" t="s">
        <v>228</v>
      </c>
      <c r="F65" s="8" t="s">
        <v>489</v>
      </c>
      <c r="G65" s="8">
        <v>-8.4167</v>
      </c>
      <c r="H65" s="83">
        <v>117.1381</v>
      </c>
      <c r="I65" s="88"/>
      <c r="J65" s="88"/>
      <c r="K65" s="88" t="s">
        <v>350</v>
      </c>
      <c r="L65" s="88"/>
      <c r="M65" s="88"/>
      <c r="N65" s="87"/>
      <c r="O65" s="112" t="s">
        <v>513</v>
      </c>
      <c r="P65" s="87" t="s">
        <v>513</v>
      </c>
      <c r="Q65" s="87" t="s">
        <v>350</v>
      </c>
      <c r="R65" s="8" t="s">
        <v>512</v>
      </c>
    </row>
    <row r="66" spans="1:18" ht="15.75">
      <c r="A66" s="6">
        <v>61</v>
      </c>
      <c r="B66" s="6" t="s">
        <v>250</v>
      </c>
      <c r="C66" s="8" t="s">
        <v>251</v>
      </c>
      <c r="D66" s="8" t="s">
        <v>252</v>
      </c>
      <c r="E66" s="8" t="s">
        <v>228</v>
      </c>
      <c r="F66" s="8" t="s">
        <v>253</v>
      </c>
      <c r="G66" s="8">
        <v>-8.6491</v>
      </c>
      <c r="H66" s="83">
        <v>117.4317</v>
      </c>
      <c r="I66" s="88"/>
      <c r="J66" s="88"/>
      <c r="K66" s="88" t="s">
        <v>350</v>
      </c>
      <c r="L66" s="88"/>
      <c r="M66" s="88"/>
      <c r="N66" s="87"/>
      <c r="O66" s="112" t="s">
        <v>513</v>
      </c>
      <c r="P66" s="87" t="s">
        <v>350</v>
      </c>
      <c r="Q66" s="87" t="s">
        <v>350</v>
      </c>
      <c r="R66" s="8" t="s">
        <v>512</v>
      </c>
    </row>
    <row r="67" spans="1:18" ht="15.75">
      <c r="A67" s="6">
        <v>62</v>
      </c>
      <c r="B67" s="6" t="s">
        <v>254</v>
      </c>
      <c r="C67" s="8" t="s">
        <v>255</v>
      </c>
      <c r="D67" s="8" t="s">
        <v>256</v>
      </c>
      <c r="E67" s="8" t="s">
        <v>228</v>
      </c>
      <c r="F67" s="8" t="s">
        <v>490</v>
      </c>
      <c r="G67" s="8">
        <v>-8.7612</v>
      </c>
      <c r="H67" s="83">
        <v>118.0169</v>
      </c>
      <c r="I67" s="88"/>
      <c r="J67" s="88"/>
      <c r="K67" s="88" t="s">
        <v>350</v>
      </c>
      <c r="L67" s="88"/>
      <c r="M67" s="88"/>
      <c r="N67" s="87"/>
      <c r="O67" s="112" t="s">
        <v>513</v>
      </c>
      <c r="P67" s="87" t="s">
        <v>350</v>
      </c>
      <c r="Q67" s="87" t="s">
        <v>350</v>
      </c>
      <c r="R67" s="8" t="s">
        <v>512</v>
      </c>
    </row>
    <row r="68" spans="1:18" ht="15.75">
      <c r="A68" s="6">
        <v>63</v>
      </c>
      <c r="B68" s="6" t="s">
        <v>257</v>
      </c>
      <c r="C68" s="8" t="s">
        <v>258</v>
      </c>
      <c r="D68" s="8" t="s">
        <v>259</v>
      </c>
      <c r="E68" s="8" t="s">
        <v>228</v>
      </c>
      <c r="F68" s="8" t="s">
        <v>491</v>
      </c>
      <c r="G68" s="8">
        <v>-8.5347</v>
      </c>
      <c r="H68" s="83">
        <v>116.9613</v>
      </c>
      <c r="I68" s="88"/>
      <c r="J68" s="88"/>
      <c r="K68" s="88" t="s">
        <v>350</v>
      </c>
      <c r="L68" s="88"/>
      <c r="M68" s="88"/>
      <c r="N68" s="87"/>
      <c r="O68" s="112" t="s">
        <v>513</v>
      </c>
      <c r="P68" s="87" t="s">
        <v>350</v>
      </c>
      <c r="Q68" s="87" t="s">
        <v>350</v>
      </c>
      <c r="R68" s="8" t="s">
        <v>512</v>
      </c>
    </row>
    <row r="69" spans="1:18" ht="15.75">
      <c r="A69" s="6">
        <v>64</v>
      </c>
      <c r="B69" s="6" t="s">
        <v>260</v>
      </c>
      <c r="C69" s="8" t="s">
        <v>261</v>
      </c>
      <c r="D69" s="8" t="s">
        <v>261</v>
      </c>
      <c r="E69" s="8" t="s">
        <v>228</v>
      </c>
      <c r="F69" s="8" t="s">
        <v>262</v>
      </c>
      <c r="G69" s="8">
        <v>-8.6739</v>
      </c>
      <c r="H69" s="83">
        <v>117.7057</v>
      </c>
      <c r="I69" s="88"/>
      <c r="J69" s="88"/>
      <c r="K69" s="88"/>
      <c r="L69" s="88"/>
      <c r="M69" s="88"/>
      <c r="N69" s="87"/>
      <c r="O69" s="112" t="s">
        <v>513</v>
      </c>
      <c r="P69" s="87" t="s">
        <v>350</v>
      </c>
      <c r="Q69" s="87" t="s">
        <v>350</v>
      </c>
      <c r="R69" s="8" t="s">
        <v>469</v>
      </c>
    </row>
    <row r="70" spans="1:18" ht="15.75">
      <c r="A70" s="6">
        <v>65</v>
      </c>
      <c r="B70" s="6" t="s">
        <v>263</v>
      </c>
      <c r="C70" s="8" t="s">
        <v>264</v>
      </c>
      <c r="D70" s="8" t="s">
        <v>265</v>
      </c>
      <c r="E70" s="8" t="s">
        <v>228</v>
      </c>
      <c r="F70" s="8" t="s">
        <v>266</v>
      </c>
      <c r="G70" s="8">
        <v>-8.142059</v>
      </c>
      <c r="H70" s="83">
        <v>117.402554</v>
      </c>
      <c r="I70" s="88"/>
      <c r="J70" s="88"/>
      <c r="K70" s="88"/>
      <c r="L70" s="88"/>
      <c r="M70" s="88"/>
      <c r="N70" s="87"/>
      <c r="O70" s="112" t="s">
        <v>513</v>
      </c>
      <c r="P70" s="87" t="s">
        <v>350</v>
      </c>
      <c r="Q70" s="87" t="s">
        <v>350</v>
      </c>
      <c r="R70" s="8" t="s">
        <v>469</v>
      </c>
    </row>
    <row r="71" spans="1:18" ht="15.75">
      <c r="A71" s="6">
        <v>66</v>
      </c>
      <c r="B71" s="6" t="s">
        <v>267</v>
      </c>
      <c r="C71" s="8" t="s">
        <v>268</v>
      </c>
      <c r="D71" s="8" t="s">
        <v>269</v>
      </c>
      <c r="E71" s="8" t="s">
        <v>270</v>
      </c>
      <c r="F71" s="8" t="s">
        <v>492</v>
      </c>
      <c r="G71" s="8">
        <v>-8.5618</v>
      </c>
      <c r="H71" s="83">
        <v>118.4313</v>
      </c>
      <c r="I71" s="88"/>
      <c r="J71" s="88"/>
      <c r="K71" s="88" t="s">
        <v>350</v>
      </c>
      <c r="L71" s="88"/>
      <c r="M71" s="88"/>
      <c r="N71" s="87"/>
      <c r="O71" s="112" t="s">
        <v>513</v>
      </c>
      <c r="P71" s="87" t="s">
        <v>350</v>
      </c>
      <c r="Q71" s="87" t="s">
        <v>350</v>
      </c>
      <c r="R71" s="8" t="s">
        <v>512</v>
      </c>
    </row>
    <row r="72" spans="1:18" ht="15.75">
      <c r="A72" s="6">
        <v>67</v>
      </c>
      <c r="B72" s="6" t="s">
        <v>271</v>
      </c>
      <c r="C72" s="8" t="s">
        <v>272</v>
      </c>
      <c r="D72" s="8" t="s">
        <v>273</v>
      </c>
      <c r="E72" s="8" t="s">
        <v>270</v>
      </c>
      <c r="F72" s="8" t="s">
        <v>274</v>
      </c>
      <c r="G72" s="8">
        <v>-8.526</v>
      </c>
      <c r="H72" s="83">
        <v>118.2621</v>
      </c>
      <c r="I72" s="88">
        <v>205</v>
      </c>
      <c r="J72" s="88"/>
      <c r="K72" s="88">
        <v>142</v>
      </c>
      <c r="L72" s="88"/>
      <c r="M72" s="88"/>
      <c r="N72" s="87"/>
      <c r="O72" s="112" t="s">
        <v>513</v>
      </c>
      <c r="P72" s="87" t="s">
        <v>513</v>
      </c>
      <c r="Q72" s="87" t="s">
        <v>350</v>
      </c>
      <c r="R72" s="8" t="s">
        <v>469</v>
      </c>
    </row>
    <row r="73" spans="1:18" ht="15.75">
      <c r="A73" s="6">
        <v>68</v>
      </c>
      <c r="B73" s="6" t="s">
        <v>275</v>
      </c>
      <c r="C73" s="8" t="s">
        <v>276</v>
      </c>
      <c r="D73" s="8" t="s">
        <v>270</v>
      </c>
      <c r="E73" s="8" t="s">
        <v>270</v>
      </c>
      <c r="F73" s="8" t="s">
        <v>493</v>
      </c>
      <c r="G73" s="8">
        <v>-8.5369</v>
      </c>
      <c r="H73" s="83">
        <v>118.4671</v>
      </c>
      <c r="I73" s="88">
        <v>37</v>
      </c>
      <c r="J73" s="88"/>
      <c r="K73" s="88">
        <v>95.4</v>
      </c>
      <c r="L73" s="88"/>
      <c r="M73" s="88"/>
      <c r="N73" s="87"/>
      <c r="O73" s="112" t="s">
        <v>513</v>
      </c>
      <c r="P73" s="87" t="s">
        <v>513</v>
      </c>
      <c r="Q73" s="87" t="s">
        <v>513</v>
      </c>
      <c r="R73" s="8" t="s">
        <v>469</v>
      </c>
    </row>
    <row r="74" spans="1:18" ht="15.75">
      <c r="A74" s="6">
        <v>69</v>
      </c>
      <c r="B74" s="6" t="s">
        <v>277</v>
      </c>
      <c r="C74" s="8" t="s">
        <v>278</v>
      </c>
      <c r="D74" s="8" t="s">
        <v>279</v>
      </c>
      <c r="E74" s="8" t="s">
        <v>280</v>
      </c>
      <c r="F74" s="8" t="s">
        <v>494</v>
      </c>
      <c r="G74" s="8">
        <v>-8.5694</v>
      </c>
      <c r="H74" s="83">
        <v>118.9908</v>
      </c>
      <c r="I74" s="88"/>
      <c r="J74" s="88"/>
      <c r="K74" s="88">
        <v>200</v>
      </c>
      <c r="L74" s="88"/>
      <c r="M74" s="88"/>
      <c r="N74" s="87"/>
      <c r="O74" s="112" t="s">
        <v>513</v>
      </c>
      <c r="P74" s="87" t="s">
        <v>513</v>
      </c>
      <c r="Q74" s="87" t="s">
        <v>350</v>
      </c>
      <c r="R74" s="8" t="s">
        <v>469</v>
      </c>
    </row>
    <row r="75" spans="1:18" ht="15.75">
      <c r="A75" s="6">
        <v>70</v>
      </c>
      <c r="B75" s="6" t="s">
        <v>281</v>
      </c>
      <c r="C75" s="8" t="s">
        <v>282</v>
      </c>
      <c r="D75" s="8" t="s">
        <v>283</v>
      </c>
      <c r="E75" s="8" t="s">
        <v>280</v>
      </c>
      <c r="F75" s="8" t="s">
        <v>284</v>
      </c>
      <c r="G75" s="8">
        <v>-8.5357</v>
      </c>
      <c r="H75" s="83">
        <v>118.6932</v>
      </c>
      <c r="I75" s="88"/>
      <c r="J75" s="88"/>
      <c r="K75" s="88">
        <v>20</v>
      </c>
      <c r="L75" s="88"/>
      <c r="M75" s="88"/>
      <c r="N75" s="87"/>
      <c r="O75" s="112" t="s">
        <v>513</v>
      </c>
      <c r="P75" s="87" t="s">
        <v>513</v>
      </c>
      <c r="Q75" s="87" t="s">
        <v>350</v>
      </c>
      <c r="R75" s="8" t="s">
        <v>469</v>
      </c>
    </row>
    <row r="76" spans="1:18" ht="15.75">
      <c r="A76" s="6">
        <v>71</v>
      </c>
      <c r="B76" s="6" t="s">
        <v>285</v>
      </c>
      <c r="C76" s="8" t="s">
        <v>286</v>
      </c>
      <c r="D76" s="8" t="s">
        <v>287</v>
      </c>
      <c r="E76" s="8" t="s">
        <v>280</v>
      </c>
      <c r="F76" s="8" t="s">
        <v>288</v>
      </c>
      <c r="G76" s="8">
        <v>-8.5122</v>
      </c>
      <c r="H76" s="83">
        <v>118.6081</v>
      </c>
      <c r="I76" s="88"/>
      <c r="J76" s="88"/>
      <c r="K76" s="88"/>
      <c r="L76" s="88"/>
      <c r="M76" s="88"/>
      <c r="N76" s="87"/>
      <c r="O76" s="112" t="s">
        <v>513</v>
      </c>
      <c r="P76" s="87" t="s">
        <v>513</v>
      </c>
      <c r="Q76" s="87" t="s">
        <v>350</v>
      </c>
      <c r="R76" s="8" t="s">
        <v>469</v>
      </c>
    </row>
    <row r="77" spans="1:18" ht="15.75">
      <c r="A77" s="6">
        <v>72</v>
      </c>
      <c r="B77" s="6" t="s">
        <v>289</v>
      </c>
      <c r="C77" s="8" t="s">
        <v>290</v>
      </c>
      <c r="D77" s="8" t="s">
        <v>291</v>
      </c>
      <c r="E77" s="8" t="s">
        <v>292</v>
      </c>
      <c r="F77" s="8" t="s">
        <v>293</v>
      </c>
      <c r="G77" s="8">
        <v>-8.4429</v>
      </c>
      <c r="H77" s="83">
        <v>118.7229</v>
      </c>
      <c r="I77" s="88"/>
      <c r="J77" s="88"/>
      <c r="K77" s="88">
        <v>74</v>
      </c>
      <c r="L77" s="88"/>
      <c r="M77" s="88"/>
      <c r="N77" s="87"/>
      <c r="O77" s="112" t="s">
        <v>513</v>
      </c>
      <c r="P77" s="87" t="s">
        <v>513</v>
      </c>
      <c r="Q77" s="87" t="s">
        <v>350</v>
      </c>
      <c r="R77" s="8" t="s">
        <v>469</v>
      </c>
    </row>
    <row r="78" spans="1:18" ht="15.75">
      <c r="A78" s="6">
        <v>73</v>
      </c>
      <c r="B78" s="6" t="s">
        <v>294</v>
      </c>
      <c r="C78" s="8" t="s">
        <v>295</v>
      </c>
      <c r="D78" s="8" t="s">
        <v>296</v>
      </c>
      <c r="E78" s="8" t="s">
        <v>292</v>
      </c>
      <c r="F78" s="8" t="s">
        <v>495</v>
      </c>
      <c r="G78" s="8">
        <v>-8.4889</v>
      </c>
      <c r="H78" s="83">
        <v>118.7755</v>
      </c>
      <c r="I78" s="88"/>
      <c r="J78" s="88"/>
      <c r="K78" s="88"/>
      <c r="L78" s="88"/>
      <c r="M78" s="88"/>
      <c r="N78" s="87"/>
      <c r="O78" s="112" t="s">
        <v>513</v>
      </c>
      <c r="P78" s="87" t="s">
        <v>513</v>
      </c>
      <c r="Q78" s="87" t="s">
        <v>350</v>
      </c>
      <c r="R78" s="8" t="s">
        <v>469</v>
      </c>
    </row>
    <row r="79" spans="1:18" ht="15.75">
      <c r="A79" s="6">
        <v>74</v>
      </c>
      <c r="B79" s="6" t="s">
        <v>297</v>
      </c>
      <c r="C79" s="8" t="s">
        <v>298</v>
      </c>
      <c r="D79" s="8" t="s">
        <v>299</v>
      </c>
      <c r="E79" s="8" t="s">
        <v>292</v>
      </c>
      <c r="F79" s="8" t="s">
        <v>496</v>
      </c>
      <c r="G79" s="8">
        <v>-8.4777</v>
      </c>
      <c r="H79" s="83">
        <v>118.7589</v>
      </c>
      <c r="I79" s="88"/>
      <c r="J79" s="88"/>
      <c r="K79" s="88"/>
      <c r="L79" s="88"/>
      <c r="M79" s="88"/>
      <c r="N79" s="87"/>
      <c r="O79" s="112" t="s">
        <v>513</v>
      </c>
      <c r="P79" s="87" t="s">
        <v>513</v>
      </c>
      <c r="Q79" s="87" t="s">
        <v>350</v>
      </c>
      <c r="R79" s="8" t="s">
        <v>469</v>
      </c>
    </row>
    <row r="80" ht="15">
      <c r="I80" s="5"/>
    </row>
    <row r="81" ht="15">
      <c r="I81" s="5"/>
    </row>
    <row r="82" ht="15">
      <c r="I82" s="5"/>
    </row>
    <row r="83" ht="15">
      <c r="I83" s="5"/>
    </row>
    <row r="84" ht="15">
      <c r="I84" s="5"/>
    </row>
    <row r="85" ht="15">
      <c r="I85" s="5"/>
    </row>
    <row r="86" ht="15">
      <c r="I86" s="5"/>
    </row>
    <row r="87" ht="15">
      <c r="I87" s="5"/>
    </row>
    <row r="88" ht="15">
      <c r="I88" s="5"/>
    </row>
    <row r="89" ht="15">
      <c r="I89" s="5"/>
    </row>
    <row r="90" ht="15">
      <c r="I90" s="5"/>
    </row>
    <row r="91" ht="15">
      <c r="I91" s="5"/>
    </row>
    <row r="92" ht="15">
      <c r="I92" s="5"/>
    </row>
    <row r="93" ht="15">
      <c r="I93" s="5"/>
    </row>
    <row r="94" ht="15">
      <c r="I94" s="5"/>
    </row>
    <row r="95" ht="15">
      <c r="I95" s="5"/>
    </row>
    <row r="96" ht="15">
      <c r="I96" s="5"/>
    </row>
    <row r="97" ht="15">
      <c r="I97" s="5"/>
    </row>
    <row r="98" ht="15">
      <c r="I98" s="5"/>
    </row>
    <row r="99" ht="15">
      <c r="I99" s="5"/>
    </row>
    <row r="100" ht="15">
      <c r="I100" s="5"/>
    </row>
    <row r="101" ht="15">
      <c r="I101" s="5"/>
    </row>
    <row r="102" ht="15">
      <c r="I102" s="5"/>
    </row>
    <row r="103" ht="15">
      <c r="I103" s="5"/>
    </row>
    <row r="104" ht="15">
      <c r="I104" s="5"/>
    </row>
    <row r="105" ht="15">
      <c r="I105" s="5"/>
    </row>
    <row r="106" ht="15">
      <c r="I106" s="5"/>
    </row>
    <row r="107" ht="15">
      <c r="I107" s="5"/>
    </row>
    <row r="108" ht="15">
      <c r="I108" s="5"/>
    </row>
    <row r="109" ht="15">
      <c r="I109" s="5"/>
    </row>
    <row r="110" ht="15">
      <c r="I110" s="5"/>
    </row>
    <row r="111" ht="15">
      <c r="I111" s="5"/>
    </row>
    <row r="112" ht="15">
      <c r="I112" s="5"/>
    </row>
    <row r="113" ht="15">
      <c r="I113" s="5"/>
    </row>
    <row r="114" ht="15">
      <c r="I114" s="5"/>
    </row>
    <row r="115" ht="15">
      <c r="I115" s="5"/>
    </row>
    <row r="116" ht="15">
      <c r="I116" s="5"/>
    </row>
    <row r="117" ht="15">
      <c r="I117" s="5"/>
    </row>
    <row r="118" ht="15">
      <c r="I118" s="5"/>
    </row>
    <row r="119" ht="15">
      <c r="I119" s="5"/>
    </row>
    <row r="120" ht="15">
      <c r="I120" s="5"/>
    </row>
    <row r="121" ht="15">
      <c r="I121" s="5"/>
    </row>
    <row r="122" ht="15">
      <c r="I122" s="5"/>
    </row>
    <row r="123" ht="15">
      <c r="I123" s="5"/>
    </row>
    <row r="124" ht="15">
      <c r="I124" s="5"/>
    </row>
    <row r="125" ht="15">
      <c r="I125" s="5"/>
    </row>
    <row r="126" ht="15">
      <c r="I126" s="5"/>
    </row>
    <row r="127" ht="15">
      <c r="I127" s="5"/>
    </row>
    <row r="128" ht="15">
      <c r="I128" s="5"/>
    </row>
    <row r="129" ht="15">
      <c r="I129" s="5"/>
    </row>
    <row r="130" ht="15">
      <c r="I130" s="5"/>
    </row>
    <row r="131" ht="15">
      <c r="I131" s="5"/>
    </row>
    <row r="132" ht="15">
      <c r="I132" s="5"/>
    </row>
    <row r="133" ht="15">
      <c r="I133" s="5"/>
    </row>
    <row r="134" ht="15">
      <c r="I134" s="5"/>
    </row>
    <row r="135" ht="15">
      <c r="I135" s="5"/>
    </row>
    <row r="136" ht="15">
      <c r="I136" s="5"/>
    </row>
    <row r="137" ht="15">
      <c r="I137" s="5"/>
    </row>
    <row r="138" ht="15">
      <c r="I138" s="5"/>
    </row>
    <row r="139" ht="15">
      <c r="I139" s="5"/>
    </row>
    <row r="140" ht="15">
      <c r="I140" s="5"/>
    </row>
    <row r="141" ht="15">
      <c r="I141" s="5"/>
    </row>
    <row r="142" ht="15">
      <c r="I142" s="5"/>
    </row>
    <row r="143" ht="15">
      <c r="I143" s="5"/>
    </row>
    <row r="144" ht="15">
      <c r="I144" s="5"/>
    </row>
    <row r="145" ht="15">
      <c r="I145" s="5"/>
    </row>
    <row r="146" ht="15">
      <c r="I146" s="5"/>
    </row>
    <row r="147" ht="15">
      <c r="I147" s="5"/>
    </row>
    <row r="148" ht="15">
      <c r="I148" s="5"/>
    </row>
    <row r="149" ht="15">
      <c r="I149" s="5"/>
    </row>
    <row r="150" ht="15">
      <c r="I150" s="5"/>
    </row>
    <row r="151" ht="15">
      <c r="I151" s="5"/>
    </row>
    <row r="152" ht="15">
      <c r="I152" s="5"/>
    </row>
    <row r="153" ht="15">
      <c r="I153" s="5"/>
    </row>
    <row r="154" ht="15">
      <c r="I154" s="5"/>
    </row>
    <row r="155" ht="15">
      <c r="I155" s="5"/>
    </row>
    <row r="156" ht="15">
      <c r="I156" s="5"/>
    </row>
    <row r="157" ht="15">
      <c r="I157" s="5"/>
    </row>
    <row r="158" ht="15">
      <c r="I158" s="5"/>
    </row>
    <row r="159" ht="15">
      <c r="I159" s="5"/>
    </row>
    <row r="160" ht="15">
      <c r="I160" s="5"/>
    </row>
    <row r="161" ht="15">
      <c r="I161" s="5"/>
    </row>
    <row r="162" ht="15">
      <c r="I162" s="5"/>
    </row>
    <row r="163" ht="15">
      <c r="I163" s="5"/>
    </row>
    <row r="164" ht="15">
      <c r="I164" s="5"/>
    </row>
    <row r="165" ht="15">
      <c r="I165" s="5"/>
    </row>
    <row r="166" ht="15">
      <c r="I166" s="5"/>
    </row>
    <row r="167" ht="15">
      <c r="I167" s="5"/>
    </row>
    <row r="168" ht="15">
      <c r="I168" s="5"/>
    </row>
    <row r="169" ht="15">
      <c r="I169" s="5"/>
    </row>
    <row r="170" ht="15">
      <c r="I170" s="5"/>
    </row>
    <row r="171" ht="15">
      <c r="I171" s="5"/>
    </row>
    <row r="172" ht="15">
      <c r="I172" s="5"/>
    </row>
    <row r="173" ht="15">
      <c r="I173" s="5"/>
    </row>
    <row r="174" ht="15">
      <c r="I174" s="5"/>
    </row>
    <row r="175" ht="15">
      <c r="I175" s="5"/>
    </row>
    <row r="176" ht="15">
      <c r="I176" s="5"/>
    </row>
    <row r="177" ht="15">
      <c r="I177" s="5"/>
    </row>
    <row r="178" ht="15">
      <c r="I178" s="5"/>
    </row>
    <row r="179" ht="15">
      <c r="I179" s="5"/>
    </row>
    <row r="180" ht="15">
      <c r="I180" s="5"/>
    </row>
    <row r="181" ht="15">
      <c r="I181" s="5"/>
    </row>
    <row r="182" ht="15">
      <c r="I182" s="5"/>
    </row>
    <row r="183" ht="15">
      <c r="I183" s="5"/>
    </row>
    <row r="184" ht="15">
      <c r="I184" s="5"/>
    </row>
    <row r="185" ht="15">
      <c r="I185" s="5"/>
    </row>
    <row r="186" ht="15">
      <c r="I186" s="5"/>
    </row>
    <row r="187" ht="15">
      <c r="I187" s="5"/>
    </row>
    <row r="188" ht="15">
      <c r="I188" s="5"/>
    </row>
    <row r="189" ht="15">
      <c r="I189" s="5"/>
    </row>
    <row r="190" ht="15">
      <c r="I190" s="5"/>
    </row>
    <row r="191" ht="15">
      <c r="I191" s="5"/>
    </row>
    <row r="192" ht="15">
      <c r="I192" s="5"/>
    </row>
    <row r="193" ht="15">
      <c r="I193" s="5"/>
    </row>
    <row r="194" ht="15">
      <c r="I194" s="5"/>
    </row>
    <row r="195" ht="15">
      <c r="I195" s="5"/>
    </row>
    <row r="196" ht="15">
      <c r="I196" s="5"/>
    </row>
    <row r="197" ht="15">
      <c r="I197" s="5"/>
    </row>
    <row r="198" ht="15">
      <c r="I198" s="5"/>
    </row>
    <row r="199" ht="15">
      <c r="I199" s="5"/>
    </row>
    <row r="200" ht="15">
      <c r="I200" s="5"/>
    </row>
    <row r="201" ht="15">
      <c r="I201" s="5"/>
    </row>
    <row r="202" ht="15">
      <c r="I202" s="5"/>
    </row>
    <row r="203" ht="15">
      <c r="I203" s="5"/>
    </row>
    <row r="204" ht="15">
      <c r="I204" s="5"/>
    </row>
    <row r="205" ht="15">
      <c r="I205" s="5"/>
    </row>
    <row r="206" ht="15">
      <c r="I206" s="5"/>
    </row>
    <row r="207" ht="15">
      <c r="I207" s="5"/>
    </row>
    <row r="208" ht="15">
      <c r="I208" s="5"/>
    </row>
    <row r="209" ht="15">
      <c r="I209" s="5"/>
    </row>
    <row r="210" ht="15">
      <c r="I210" s="5"/>
    </row>
    <row r="211" ht="15">
      <c r="I211" s="5"/>
    </row>
    <row r="212" ht="15">
      <c r="I212" s="5"/>
    </row>
    <row r="213" ht="15">
      <c r="I213" s="5"/>
    </row>
    <row r="214" ht="15">
      <c r="I214" s="5"/>
    </row>
    <row r="215" ht="15">
      <c r="I215" s="5"/>
    </row>
    <row r="216" ht="15">
      <c r="I216" s="5"/>
    </row>
    <row r="217" ht="15">
      <c r="I217" s="5"/>
    </row>
    <row r="218" ht="15">
      <c r="I218" s="5"/>
    </row>
    <row r="219" ht="15">
      <c r="I219" s="5"/>
    </row>
    <row r="220" ht="15">
      <c r="I220" s="5"/>
    </row>
    <row r="221" ht="15">
      <c r="I221" s="5"/>
    </row>
    <row r="222" ht="15">
      <c r="I222" s="5"/>
    </row>
    <row r="223" ht="15">
      <c r="I223" s="5"/>
    </row>
    <row r="224" ht="15">
      <c r="I224" s="5"/>
    </row>
    <row r="225" ht="15">
      <c r="I225" s="5"/>
    </row>
    <row r="226" ht="15">
      <c r="I226" s="5"/>
    </row>
    <row r="227" ht="15">
      <c r="I227" s="5"/>
    </row>
    <row r="228" ht="15">
      <c r="I228" s="5"/>
    </row>
    <row r="229" ht="15">
      <c r="I229" s="5"/>
    </row>
    <row r="230" ht="15">
      <c r="I230" s="5"/>
    </row>
    <row r="231" ht="15">
      <c r="I231" s="5"/>
    </row>
    <row r="232" ht="15">
      <c r="I232" s="5"/>
    </row>
    <row r="233" ht="15">
      <c r="I233" s="5"/>
    </row>
    <row r="234" ht="15">
      <c r="I234" s="5"/>
    </row>
  </sheetData>
  <sheetProtection/>
  <mergeCells count="11">
    <mergeCell ref="A1:R2"/>
    <mergeCell ref="A4:A5"/>
    <mergeCell ref="B4:B5"/>
    <mergeCell ref="C4:E4"/>
    <mergeCell ref="F4:F5"/>
    <mergeCell ref="G4:H4"/>
    <mergeCell ref="I4:I5"/>
    <mergeCell ref="J4:L4"/>
    <mergeCell ref="M4:M5"/>
    <mergeCell ref="N4:N5"/>
    <mergeCell ref="O4:R4"/>
  </mergeCells>
  <printOptions/>
  <pageMargins left="0.7" right="0.7" top="0.75" bottom="0.75" header="0.3" footer="0.3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="90" zoomScaleNormal="90" zoomScalePageLayoutView="0" workbookViewId="0" topLeftCell="E1">
      <selection activeCell="I9" sqref="I9"/>
    </sheetView>
  </sheetViews>
  <sheetFormatPr defaultColWidth="9.140625" defaultRowHeight="15"/>
  <cols>
    <col min="1" max="1" width="3.8515625" style="0" bestFit="1" customWidth="1"/>
    <col min="2" max="2" width="39.7109375" style="0" customWidth="1"/>
    <col min="3" max="3" width="16.7109375" style="0" bestFit="1" customWidth="1"/>
    <col min="4" max="4" width="11.8515625" style="0" bestFit="1" customWidth="1"/>
    <col min="5" max="5" width="17.00390625" style="0" customWidth="1"/>
    <col min="6" max="6" width="16.28125" style="0" customWidth="1"/>
    <col min="7" max="7" width="12.140625" style="0" bestFit="1" customWidth="1"/>
    <col min="8" max="8" width="12.421875" style="0" bestFit="1" customWidth="1"/>
    <col min="9" max="9" width="17.00390625" style="0" bestFit="1" customWidth="1"/>
    <col min="10" max="10" width="8.8515625" style="0" bestFit="1" customWidth="1"/>
    <col min="11" max="11" width="12.00390625" style="0" bestFit="1" customWidth="1"/>
    <col min="12" max="12" width="7.7109375" style="0" bestFit="1" customWidth="1"/>
    <col min="13" max="13" width="9.00390625" style="0" bestFit="1" customWidth="1"/>
    <col min="14" max="14" width="16.8515625" style="0" bestFit="1" customWidth="1"/>
    <col min="15" max="15" width="12.28125" style="0" bestFit="1" customWidth="1"/>
  </cols>
  <sheetData>
    <row r="1" spans="2:15" ht="15">
      <c r="B1" s="136" t="s">
        <v>480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4" spans="1:15" ht="15.75">
      <c r="A4" s="134" t="s">
        <v>1</v>
      </c>
      <c r="B4" s="128" t="s">
        <v>2</v>
      </c>
      <c r="C4" s="128" t="s">
        <v>4</v>
      </c>
      <c r="D4" s="128"/>
      <c r="E4" s="128"/>
      <c r="F4" s="128" t="s">
        <v>23</v>
      </c>
      <c r="G4" s="128" t="s">
        <v>3</v>
      </c>
      <c r="H4" s="128"/>
      <c r="I4" s="129" t="s">
        <v>470</v>
      </c>
      <c r="J4" s="130" t="s">
        <v>471</v>
      </c>
      <c r="K4" s="130"/>
      <c r="L4" s="130"/>
      <c r="M4" s="130" t="s">
        <v>464</v>
      </c>
      <c r="N4" s="130" t="s">
        <v>465</v>
      </c>
      <c r="O4" s="130" t="s">
        <v>5</v>
      </c>
    </row>
    <row r="5" spans="1:15" ht="15.75">
      <c r="A5" s="135"/>
      <c r="B5" s="128"/>
      <c r="C5" s="98" t="s">
        <v>57</v>
      </c>
      <c r="D5" s="98" t="s">
        <v>26</v>
      </c>
      <c r="E5" s="98" t="s">
        <v>22</v>
      </c>
      <c r="F5" s="128"/>
      <c r="G5" s="97" t="s">
        <v>6</v>
      </c>
      <c r="H5" s="97" t="s">
        <v>7</v>
      </c>
      <c r="I5" s="129"/>
      <c r="J5" s="97" t="s">
        <v>466</v>
      </c>
      <c r="K5" s="97" t="s">
        <v>467</v>
      </c>
      <c r="L5" s="97" t="s">
        <v>468</v>
      </c>
      <c r="M5" s="130"/>
      <c r="N5" s="130"/>
      <c r="O5" s="130"/>
    </row>
    <row r="6" spans="1:15" ht="31.5">
      <c r="A6" s="85">
        <v>1</v>
      </c>
      <c r="B6" s="85" t="s">
        <v>498</v>
      </c>
      <c r="C6" s="85" t="s">
        <v>386</v>
      </c>
      <c r="D6" s="85" t="s">
        <v>37</v>
      </c>
      <c r="E6" s="85" t="s">
        <v>144</v>
      </c>
      <c r="F6" s="85" t="s">
        <v>510</v>
      </c>
      <c r="G6" s="102">
        <v>-8.598723</v>
      </c>
      <c r="H6" s="103">
        <v>116.251007</v>
      </c>
      <c r="I6" s="88">
        <v>27</v>
      </c>
      <c r="J6" s="88"/>
      <c r="K6" s="88">
        <v>400</v>
      </c>
      <c r="L6" s="88"/>
      <c r="M6" s="88">
        <v>400</v>
      </c>
      <c r="N6" s="100"/>
      <c r="O6" s="81"/>
    </row>
    <row r="7" spans="1:15" ht="31.5">
      <c r="A7" s="85">
        <v>2</v>
      </c>
      <c r="B7" s="85" t="s">
        <v>499</v>
      </c>
      <c r="C7" s="85" t="s">
        <v>511</v>
      </c>
      <c r="D7" s="85" t="s">
        <v>191</v>
      </c>
      <c r="E7" s="85" t="s">
        <v>183</v>
      </c>
      <c r="F7" s="85" t="s">
        <v>504</v>
      </c>
      <c r="G7" s="103">
        <v>-8.54762</v>
      </c>
      <c r="H7" s="103">
        <v>116.177182</v>
      </c>
      <c r="I7" s="88"/>
      <c r="J7" s="88"/>
      <c r="K7" s="88">
        <v>5369.58</v>
      </c>
      <c r="L7" s="88"/>
      <c r="M7" s="88">
        <v>5369.58</v>
      </c>
      <c r="N7" s="104">
        <v>446900900</v>
      </c>
      <c r="O7" s="81"/>
    </row>
    <row r="8" spans="1:15" ht="63">
      <c r="A8" s="85">
        <v>3</v>
      </c>
      <c r="B8" s="85" t="s">
        <v>483</v>
      </c>
      <c r="C8" s="85" t="s">
        <v>71</v>
      </c>
      <c r="D8" s="85" t="s">
        <v>60</v>
      </c>
      <c r="E8" s="85" t="s">
        <v>61</v>
      </c>
      <c r="F8" s="85" t="s">
        <v>509</v>
      </c>
      <c r="G8" s="85"/>
      <c r="H8" s="81"/>
      <c r="I8" s="88"/>
      <c r="J8" s="88"/>
      <c r="K8" s="88"/>
      <c r="L8" s="88"/>
      <c r="M8" s="88"/>
      <c r="N8" s="100"/>
      <c r="O8" s="81"/>
    </row>
    <row r="9" spans="1:15" ht="47.25">
      <c r="A9" s="85">
        <v>4</v>
      </c>
      <c r="B9" s="85" t="s">
        <v>500</v>
      </c>
      <c r="C9" s="85" t="s">
        <v>501</v>
      </c>
      <c r="D9" s="85" t="s">
        <v>210</v>
      </c>
      <c r="E9" s="106" t="s">
        <v>183</v>
      </c>
      <c r="F9" s="85" t="s">
        <v>508</v>
      </c>
      <c r="G9" s="94"/>
      <c r="H9" s="81"/>
      <c r="I9" s="88"/>
      <c r="J9" s="88"/>
      <c r="K9" s="88"/>
      <c r="L9" s="88"/>
      <c r="M9" s="88"/>
      <c r="N9" s="99"/>
      <c r="O9" s="81"/>
    </row>
    <row r="10" spans="1:15" ht="31.5">
      <c r="A10" s="85">
        <v>5</v>
      </c>
      <c r="B10" s="85" t="s">
        <v>502</v>
      </c>
      <c r="C10" s="85" t="s">
        <v>506</v>
      </c>
      <c r="D10" s="85" t="s">
        <v>505</v>
      </c>
      <c r="E10" s="85" t="s">
        <v>228</v>
      </c>
      <c r="F10" s="85" t="s">
        <v>507</v>
      </c>
      <c r="G10" s="85"/>
      <c r="H10" s="81"/>
      <c r="I10" s="88"/>
      <c r="J10" s="88"/>
      <c r="K10" s="88"/>
      <c r="L10" s="88"/>
      <c r="M10" s="88"/>
      <c r="N10" s="100"/>
      <c r="O10" s="81"/>
    </row>
  </sheetData>
  <sheetProtection/>
  <mergeCells count="11">
    <mergeCell ref="B1:O2"/>
    <mergeCell ref="J4:L4"/>
    <mergeCell ref="M4:M5"/>
    <mergeCell ref="N4:N5"/>
    <mergeCell ref="O4:O5"/>
    <mergeCell ref="I4:I5"/>
    <mergeCell ref="A4:A5"/>
    <mergeCell ref="B4:B5"/>
    <mergeCell ref="C4:E4"/>
    <mergeCell ref="F4:F5"/>
    <mergeCell ref="G4:H4"/>
  </mergeCell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2019-07-17T06:36:17Z</cp:lastPrinted>
  <dcterms:created xsi:type="dcterms:W3CDTF">2019-07-15T06:12:53Z</dcterms:created>
  <dcterms:modified xsi:type="dcterms:W3CDTF">2020-08-17T08:56:15Z</dcterms:modified>
  <cp:category/>
  <cp:version/>
  <cp:contentType/>
  <cp:contentStatus/>
</cp:coreProperties>
</file>