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Folder D\Apriana\Bidang Statistik\Dinas LHK\NTB Satu Data\"/>
    </mc:Choice>
  </mc:AlternateContent>
  <xr:revisionPtr revIDLastSave="0" documentId="8_{D369A1C7-F632-4224-9229-E4A38825EB0E}" xr6:coauthVersionLast="47" xr6:coauthVersionMax="47" xr10:uidLastSave="{00000000-0000-0000-0000-000000000000}"/>
  <bookViews>
    <workbookView xWindow="-108" yWindow="-108" windowWidth="19416" windowHeight="10416" activeTab="1" xr2:uid="{00000000-000D-0000-FFFF-FFFF00000000}"/>
  </bookViews>
  <sheets>
    <sheet name="Data PSDH-DR 2021" sheetId="2" r:id="rId1"/>
    <sheet name="Data PSDH-DR 2022" sheetId="3" r:id="rId2"/>
    <sheet name="Data PSDH-DR 2022 (Per TW)" sheetId="4" r:id="rId3"/>
  </sheets>
  <definedNames>
    <definedName name="_xlnm.Print_Area" localSheetId="0">'Data PSDH-DR 2021'!$A$1:$C$17</definedName>
    <definedName name="_xlnm.Print_Area" localSheetId="1">'Data PSDH-DR 2022'!$A$1:$C$17</definedName>
    <definedName name="_xlnm.Print_Area" localSheetId="2">'Data PSDH-DR 2022 (Per TW)'!$A$1:$C$18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9" i="4" l="1"/>
  <c r="AL11" i="4"/>
  <c r="AK10" i="4" l="1"/>
  <c r="AK11" i="4"/>
  <c r="AK12" i="4"/>
  <c r="AK13" i="4"/>
  <c r="AK14" i="4"/>
  <c r="AK15" i="4"/>
  <c r="AK16" i="4"/>
  <c r="AK17" i="4"/>
  <c r="AK18" i="4"/>
  <c r="AK9" i="4"/>
  <c r="AD20" i="4"/>
  <c r="W20" i="4"/>
  <c r="P20" i="4"/>
  <c r="I20" i="4"/>
  <c r="AL10" i="4"/>
  <c r="AL12" i="4"/>
  <c r="AL13" i="4"/>
  <c r="AL14" i="4"/>
  <c r="AL15" i="4"/>
  <c r="AL16" i="4"/>
  <c r="AL17" i="4"/>
  <c r="AL18" i="4"/>
  <c r="AL9" i="4"/>
  <c r="AJ10" i="4"/>
  <c r="AJ11" i="4"/>
  <c r="AM11" i="4" s="1"/>
  <c r="AJ12" i="4"/>
  <c r="AJ13" i="4"/>
  <c r="AJ14" i="4"/>
  <c r="AJ15" i="4"/>
  <c r="AJ16" i="4"/>
  <c r="AJ17" i="4"/>
  <c r="AJ18" i="4"/>
  <c r="AJ9" i="4"/>
  <c r="AM16" i="4" l="1"/>
  <c r="AM17" i="4"/>
  <c r="AM15" i="4"/>
  <c r="AM12" i="4"/>
  <c r="AJ20" i="4"/>
  <c r="AM20" i="4" s="1"/>
  <c r="AM10" i="4"/>
  <c r="AM9" i="4"/>
  <c r="AM18" i="4"/>
  <c r="AM14" i="4"/>
  <c r="AM13" i="4"/>
  <c r="AK20" i="4"/>
  <c r="AE20" i="4"/>
  <c r="AC20" i="4"/>
  <c r="X20" i="4"/>
  <c r="V20" i="4"/>
  <c r="Q20" i="4"/>
  <c r="O20" i="4"/>
  <c r="J20" i="4"/>
  <c r="H20" i="4"/>
  <c r="AI20" i="4"/>
  <c r="AH20" i="4"/>
  <c r="AG20" i="4"/>
  <c r="AB20" i="4"/>
  <c r="AA20" i="4"/>
  <c r="Z20" i="4"/>
  <c r="U20" i="4"/>
  <c r="T20" i="4"/>
  <c r="S20" i="4"/>
  <c r="N20" i="4"/>
  <c r="M20" i="4"/>
  <c r="L20" i="4"/>
  <c r="AK19" i="4"/>
  <c r="AJ19" i="4"/>
  <c r="AM19" i="4" s="1"/>
  <c r="C9" i="4"/>
  <c r="B9" i="4"/>
  <c r="C10" i="4" l="1"/>
  <c r="C11" i="4" s="1"/>
  <c r="B10" i="4"/>
  <c r="B11" i="4" s="1"/>
  <c r="N19" i="3" l="1"/>
  <c r="C9" i="3" s="1"/>
  <c r="M19" i="3"/>
  <c r="P19" i="3" s="1"/>
  <c r="L19" i="3"/>
  <c r="O19" i="3" s="1"/>
  <c r="Q18" i="3"/>
  <c r="P18" i="3"/>
  <c r="O18" i="3"/>
  <c r="R18" i="3" s="1"/>
  <c r="Q17" i="3"/>
  <c r="P17" i="3"/>
  <c r="O17" i="3"/>
  <c r="R17" i="3" s="1"/>
  <c r="Q16" i="3"/>
  <c r="P16" i="3"/>
  <c r="O16" i="3"/>
  <c r="R16" i="3" s="1"/>
  <c r="Q15" i="3"/>
  <c r="P15" i="3"/>
  <c r="O15" i="3"/>
  <c r="R15" i="3" s="1"/>
  <c r="Q14" i="3"/>
  <c r="P14" i="3"/>
  <c r="O14" i="3"/>
  <c r="R14" i="3" s="1"/>
  <c r="Q13" i="3"/>
  <c r="P13" i="3"/>
  <c r="O13" i="3"/>
  <c r="R13" i="3" s="1"/>
  <c r="Q12" i="3"/>
  <c r="P12" i="3"/>
  <c r="O12" i="3"/>
  <c r="R12" i="3" s="1"/>
  <c r="Q11" i="3"/>
  <c r="P11" i="3"/>
  <c r="O11" i="3"/>
  <c r="R11" i="3" s="1"/>
  <c r="Q10" i="3"/>
  <c r="P10" i="3"/>
  <c r="O10" i="3"/>
  <c r="R10" i="3" s="1"/>
  <c r="Q9" i="3"/>
  <c r="P9" i="3"/>
  <c r="O9" i="3"/>
  <c r="R9" i="3" s="1"/>
  <c r="Q8" i="3"/>
  <c r="P8" i="3"/>
  <c r="O8" i="3"/>
  <c r="R8" i="3" s="1"/>
  <c r="C8" i="3"/>
  <c r="B8" i="3"/>
  <c r="B9" i="3" l="1"/>
  <c r="B10" i="3" s="1"/>
  <c r="R19" i="3"/>
  <c r="C10" i="3"/>
  <c r="C8" i="2"/>
  <c r="B8" i="2"/>
  <c r="L19" i="2"/>
  <c r="O19" i="2" s="1"/>
  <c r="B9" i="2" s="1"/>
  <c r="N19" i="2"/>
  <c r="Q19" i="2" s="1"/>
  <c r="C9" i="2" s="1"/>
  <c r="M19" i="2"/>
  <c r="P19" i="2" s="1"/>
  <c r="O9" i="2"/>
  <c r="P9" i="2"/>
  <c r="Q9" i="2"/>
  <c r="O10" i="2"/>
  <c r="P10" i="2"/>
  <c r="Q10" i="2"/>
  <c r="O11" i="2"/>
  <c r="P11" i="2"/>
  <c r="Q11" i="2"/>
  <c r="O12" i="2"/>
  <c r="P12" i="2"/>
  <c r="Q12" i="2"/>
  <c r="O13" i="2"/>
  <c r="P13" i="2"/>
  <c r="Q13" i="2"/>
  <c r="O14" i="2"/>
  <c r="P14" i="2"/>
  <c r="Q14" i="2"/>
  <c r="O15" i="2"/>
  <c r="P15" i="2"/>
  <c r="Q15" i="2"/>
  <c r="O16" i="2"/>
  <c r="P16" i="2"/>
  <c r="Q16" i="2"/>
  <c r="O17" i="2"/>
  <c r="P17" i="2"/>
  <c r="Q17" i="2"/>
  <c r="O18" i="2"/>
  <c r="P18" i="2"/>
  <c r="Q18" i="2"/>
  <c r="Q8" i="2"/>
  <c r="P8" i="2"/>
  <c r="O8" i="2"/>
  <c r="B10" i="2" l="1"/>
  <c r="C10" i="2"/>
</calcChain>
</file>

<file path=xl/sharedStrings.xml><?xml version="1.0" encoding="utf-8"?>
<sst xmlns="http://schemas.openxmlformats.org/spreadsheetml/2006/main" count="194" uniqueCount="50">
  <si>
    <t>TAHUN</t>
  </si>
  <si>
    <t>PENERIMAAN PSDH</t>
  </si>
  <si>
    <t>PENERIMAAN DR</t>
  </si>
  <si>
    <t>TOTAL</t>
  </si>
  <si>
    <t>Kepala Seksi Pengolahan Pemasaran dan Iuran</t>
  </si>
  <si>
    <t>BAIQ SRI WAHYU HIDAYATI, S.Hut, M.Si</t>
  </si>
  <si>
    <t>NIP. 19730116 200604 2 003</t>
  </si>
  <si>
    <t>(Rp.)</t>
  </si>
  <si>
    <t>2021 (November)</t>
  </si>
  <si>
    <t>NO</t>
  </si>
  <si>
    <t>KODE REFERENSI</t>
  </si>
  <si>
    <t>KABUPATEN / KOTA                                    PENGHASIL</t>
  </si>
  <si>
    <t>26.01</t>
  </si>
  <si>
    <t>KABUPATEN LOMBOK BARAT</t>
  </si>
  <si>
    <t>26.02</t>
  </si>
  <si>
    <t>KABUPATEN LOMBOK TENGAH</t>
  </si>
  <si>
    <t>26.03</t>
  </si>
  <si>
    <t>KABUPATEN LOMBOK TIMUR</t>
  </si>
  <si>
    <t>26.04</t>
  </si>
  <si>
    <t>KABUPATEN BIMA</t>
  </si>
  <si>
    <t>26.05</t>
  </si>
  <si>
    <t>KABUPATEN SUMBAWA</t>
  </si>
  <si>
    <t>26.06</t>
  </si>
  <si>
    <t>KABUPATEN DOMPU</t>
  </si>
  <si>
    <t>26.07</t>
  </si>
  <si>
    <t>KOTA MATARAM</t>
  </si>
  <si>
    <t>26.08</t>
  </si>
  <si>
    <t>KOTA BIMA</t>
  </si>
  <si>
    <t>26.09</t>
  </si>
  <si>
    <t>KABUPATEN SUMBAWA BARAT</t>
  </si>
  <si>
    <t>26.10</t>
  </si>
  <si>
    <t>KABUPATEN LOMBOK UTARA</t>
  </si>
  <si>
    <t>JUMLAH</t>
  </si>
  <si>
    <t>PER KABUPATEN PROVINSI NUSA TENGGARA BARAT</t>
  </si>
  <si>
    <t xml:space="preserve"> TAHUN 2021</t>
  </si>
  <si>
    <t>PSDH                     (RP)</t>
  </si>
  <si>
    <t xml:space="preserve">DR         </t>
  </si>
  <si>
    <t xml:space="preserve">  (RP)</t>
  </si>
  <si>
    <t xml:space="preserve">  (USD)</t>
  </si>
  <si>
    <t>SETORAN MURNI</t>
  </si>
  <si>
    <t>SETORAN DP 25%</t>
  </si>
  <si>
    <t>RINCIAN PENYETORAN PROVISI SUMBER DAYA HUTAN  DAN DANA REBOISASI</t>
  </si>
  <si>
    <t>TOTAL PNBP 2021</t>
  </si>
  <si>
    <t>TW I</t>
  </si>
  <si>
    <t>TW II</t>
  </si>
  <si>
    <t>TW III</t>
  </si>
  <si>
    <t>TW IV</t>
  </si>
  <si>
    <t>TOTAL PNBP 2022</t>
  </si>
  <si>
    <t xml:space="preserve"> TAHUN 2022</t>
  </si>
  <si>
    <t>TOTAL PENERIMAAN PSDH &amp;DR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</si>
</sst>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_-;\-* #,##0_-;_-* &quot;-&quot;_-;_-@_-"/>
    <numFmt numFmtId="165" formatCode="&quot;0&quot;#"/>
    <numFmt numFmtId="166" formatCode="_(* #,##0_);_(* \(#,##0\);_(* &quot;-&quot;??_);_(@_)"/>
    <numFmt numFmtId="167" formatCode="_-* #,##0.00_-;\-* #,##0.00_-;_-* &quot;-&quot;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FFFF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8"/>
      <color rgb="FFFFFFFF"/>
      <name val="Arial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79BA27"/>
        <bgColor indexed="64"/>
      </patternFill>
    </fill>
    <fill>
      <patternFill patternType="solid">
        <fgColor rgb="FFD7E7CD"/>
        <bgColor indexed="64"/>
      </patternFill>
    </fill>
    <fill>
      <patternFill patternType="solid">
        <fgColor rgb="FFECF3E8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</fills>
  <borders count="3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thin">
        <color indexed="64"/>
      </bottom>
      <diagonal/>
    </border>
    <border>
      <left style="thin">
        <color indexed="64"/>
      </left>
      <right style="medium">
        <color rgb="FFFFFFFF"/>
      </right>
      <top style="thin">
        <color indexed="64"/>
      </top>
      <bottom/>
      <diagonal/>
    </border>
    <border>
      <left style="thin">
        <color indexed="64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thin">
        <color indexed="64"/>
      </right>
      <top/>
      <bottom style="thick">
        <color rgb="FFFFFFFF"/>
      </bottom>
      <diagonal/>
    </border>
    <border>
      <left style="thin">
        <color indexed="64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1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165" fontId="4" fillId="0" borderId="0" xfId="1" applyNumberFormat="1" applyFont="1" applyAlignment="1">
      <alignment vertical="top"/>
    </xf>
    <xf numFmtId="0" fontId="1" fillId="0" borderId="0" xfId="0" applyFont="1"/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6" fillId="3" borderId="2" xfId="0" applyFont="1" applyFill="1" applyBorder="1" applyAlignment="1">
      <alignment horizontal="center" vertical="center" wrapText="1" readingOrder="1"/>
    </xf>
    <xf numFmtId="166" fontId="6" fillId="4" borderId="1" xfId="2" applyNumberFormat="1" applyFont="1" applyFill="1" applyBorder="1" applyAlignment="1">
      <alignment horizontal="right" vertical="center" wrapText="1" readingOrder="1"/>
    </xf>
    <xf numFmtId="166" fontId="6" fillId="4" borderId="3" xfId="2" applyNumberFormat="1" applyFont="1" applyFill="1" applyBorder="1" applyAlignment="1">
      <alignment horizontal="right" vertical="center" wrapText="1" readingOrder="1"/>
    </xf>
    <xf numFmtId="166" fontId="6" fillId="3" borderId="1" xfId="2" applyNumberFormat="1" applyFont="1" applyFill="1" applyBorder="1" applyAlignment="1">
      <alignment horizontal="right" vertical="center" wrapText="1" readingOrder="1"/>
    </xf>
    <xf numFmtId="166" fontId="6" fillId="3" borderId="3" xfId="2" applyNumberFormat="1" applyFont="1" applyFill="1" applyBorder="1" applyAlignment="1">
      <alignment horizontal="right" vertical="center" wrapText="1" readingOrder="1"/>
    </xf>
    <xf numFmtId="0" fontId="10" fillId="0" borderId="0" xfId="0" applyFont="1"/>
    <xf numFmtId="0" fontId="9" fillId="5" borderId="13" xfId="0" applyFont="1" applyFill="1" applyBorder="1" applyAlignment="1">
      <alignment horizontal="center" vertical="center" wrapText="1" readingOrder="1"/>
    </xf>
    <xf numFmtId="166" fontId="9" fillId="5" borderId="14" xfId="2" applyNumberFormat="1" applyFont="1" applyFill="1" applyBorder="1" applyAlignment="1">
      <alignment horizontal="right" vertical="center" wrapText="1" readingOrder="1"/>
    </xf>
    <xf numFmtId="166" fontId="9" fillId="5" borderId="15" xfId="2" applyNumberFormat="1" applyFont="1" applyFill="1" applyBorder="1" applyAlignment="1">
      <alignment horizontal="right" vertical="center" wrapText="1" readingOrder="1"/>
    </xf>
    <xf numFmtId="0" fontId="6" fillId="4" borderId="4" xfId="0" applyFont="1" applyFill="1" applyBorder="1" applyAlignment="1">
      <alignment horizontal="center" vertical="center" wrapText="1" readingOrder="1"/>
    </xf>
    <xf numFmtId="166" fontId="6" fillId="4" borderId="5" xfId="2" applyNumberFormat="1" applyFont="1" applyFill="1" applyBorder="1" applyAlignment="1">
      <alignment horizontal="right" vertical="center" wrapText="1" readingOrder="1"/>
    </xf>
    <xf numFmtId="166" fontId="6" fillId="4" borderId="6" xfId="2" applyNumberFormat="1" applyFont="1" applyFill="1" applyBorder="1" applyAlignment="1">
      <alignment horizontal="right" vertical="center" wrapText="1" readingOrder="1"/>
    </xf>
    <xf numFmtId="0" fontId="6" fillId="6" borderId="13" xfId="0" applyFont="1" applyFill="1" applyBorder="1" applyAlignment="1">
      <alignment horizontal="center" vertical="center" wrapText="1" readingOrder="1"/>
    </xf>
    <xf numFmtId="166" fontId="6" fillId="6" borderId="14" xfId="2" applyNumberFormat="1" applyFont="1" applyFill="1" applyBorder="1" applyAlignment="1">
      <alignment horizontal="right" vertical="center" wrapText="1" readingOrder="1"/>
    </xf>
    <xf numFmtId="166" fontId="6" fillId="6" borderId="15" xfId="2" applyNumberFormat="1" applyFont="1" applyFill="1" applyBorder="1" applyAlignment="1">
      <alignment horizontal="right" vertical="center" wrapText="1" readingOrder="1"/>
    </xf>
    <xf numFmtId="0" fontId="13" fillId="0" borderId="18" xfId="4" applyFont="1" applyBorder="1"/>
    <xf numFmtId="164" fontId="13" fillId="0" borderId="18" xfId="3" applyFont="1" applyBorder="1"/>
    <xf numFmtId="0" fontId="13" fillId="0" borderId="19" xfId="4" applyFont="1" applyBorder="1" applyAlignment="1">
      <alignment horizontal="center"/>
    </xf>
    <xf numFmtId="0" fontId="13" fillId="0" borderId="19" xfId="4" quotePrefix="1" applyFont="1" applyBorder="1" applyAlignment="1">
      <alignment horizontal="center"/>
    </xf>
    <xf numFmtId="0" fontId="13" fillId="0" borderId="19" xfId="4" applyFont="1" applyBorder="1" applyAlignment="1">
      <alignment horizontal="left" indent="1"/>
    </xf>
    <xf numFmtId="164" fontId="13" fillId="0" borderId="19" xfId="3" quotePrefix="1" applyFont="1" applyFill="1" applyBorder="1" applyAlignment="1">
      <alignment horizontal="right"/>
    </xf>
    <xf numFmtId="0" fontId="13" fillId="0" borderId="20" xfId="4" applyFont="1" applyBorder="1"/>
    <xf numFmtId="164" fontId="13" fillId="0" borderId="20" xfId="3" applyFont="1" applyBorder="1" applyAlignment="1"/>
    <xf numFmtId="0" fontId="12" fillId="0" borderId="21" xfId="4" applyFont="1" applyBorder="1"/>
    <xf numFmtId="164" fontId="12" fillId="0" borderId="21" xfId="3" applyFont="1" applyBorder="1" applyAlignment="1"/>
    <xf numFmtId="0" fontId="13" fillId="0" borderId="0" xfId="4" applyFont="1"/>
    <xf numFmtId="164" fontId="13" fillId="0" borderId="0" xfId="3" applyFont="1"/>
    <xf numFmtId="164" fontId="12" fillId="0" borderId="17" xfId="3" applyFont="1" applyBorder="1" applyAlignment="1">
      <alignment horizontal="center" vertical="center" wrapText="1"/>
    </xf>
    <xf numFmtId="164" fontId="13" fillId="0" borderId="18" xfId="3" applyFont="1" applyBorder="1" applyAlignment="1">
      <alignment horizontal="center"/>
    </xf>
    <xf numFmtId="164" fontId="13" fillId="0" borderId="19" xfId="3" quotePrefix="1" applyFont="1" applyFill="1" applyBorder="1" applyAlignment="1">
      <alignment horizontal="center"/>
    </xf>
    <xf numFmtId="164" fontId="12" fillId="0" borderId="21" xfId="3" applyFont="1" applyBorder="1" applyAlignment="1">
      <alignment horizontal="center"/>
    </xf>
    <xf numFmtId="164" fontId="13" fillId="0" borderId="0" xfId="3" applyFont="1" applyAlignment="1">
      <alignment horizontal="center"/>
    </xf>
    <xf numFmtId="167" fontId="13" fillId="0" borderId="19" xfId="3" quotePrefix="1" applyNumberFormat="1" applyFont="1" applyFill="1" applyBorder="1" applyAlignment="1">
      <alignment horizontal="center"/>
    </xf>
    <xf numFmtId="167" fontId="13" fillId="0" borderId="20" xfId="3" applyNumberFormat="1" applyFont="1" applyBorder="1" applyAlignment="1">
      <alignment horizontal="center"/>
    </xf>
    <xf numFmtId="167" fontId="12" fillId="0" borderId="21" xfId="3" applyNumberFormat="1" applyFont="1" applyBorder="1" applyAlignment="1">
      <alignment horizontal="center"/>
    </xf>
    <xf numFmtId="164" fontId="12" fillId="0" borderId="24" xfId="3" applyFont="1" applyBorder="1" applyAlignment="1">
      <alignment horizontal="center" vertical="center" wrapText="1"/>
    </xf>
    <xf numFmtId="164" fontId="13" fillId="0" borderId="20" xfId="3" quotePrefix="1" applyFont="1" applyFill="1" applyBorder="1" applyAlignment="1">
      <alignment horizontal="center"/>
    </xf>
    <xf numFmtId="164" fontId="12" fillId="0" borderId="21" xfId="3" quotePrefix="1" applyFont="1" applyFill="1" applyBorder="1" applyAlignment="1">
      <alignment horizontal="center"/>
    </xf>
    <xf numFmtId="164" fontId="12" fillId="0" borderId="21" xfId="3" applyFont="1" applyBorder="1"/>
    <xf numFmtId="167" fontId="12" fillId="0" borderId="21" xfId="3" quotePrefix="1" applyNumberFormat="1" applyFont="1" applyFill="1" applyBorder="1" applyAlignment="1">
      <alignment horizontal="center"/>
    </xf>
    <xf numFmtId="164" fontId="12" fillId="0" borderId="19" xfId="3" quotePrefix="1" applyFont="1" applyFill="1" applyBorder="1" applyAlignment="1">
      <alignment horizontal="center"/>
    </xf>
    <xf numFmtId="167" fontId="12" fillId="0" borderId="19" xfId="3" quotePrefix="1" applyNumberFormat="1" applyFont="1" applyFill="1" applyBorder="1" applyAlignment="1">
      <alignment horizontal="center"/>
    </xf>
    <xf numFmtId="164" fontId="12" fillId="0" borderId="19" xfId="3" applyFont="1" applyBorder="1"/>
    <xf numFmtId="164" fontId="12" fillId="0" borderId="25" xfId="3" quotePrefix="1" applyFont="1" applyFill="1" applyBorder="1" applyAlignment="1">
      <alignment horizontal="center"/>
    </xf>
    <xf numFmtId="167" fontId="12" fillId="0" borderId="25" xfId="3" quotePrefix="1" applyNumberFormat="1" applyFont="1" applyFill="1" applyBorder="1" applyAlignment="1">
      <alignment horizontal="center"/>
    </xf>
    <xf numFmtId="164" fontId="12" fillId="0" borderId="25" xfId="3" applyFont="1" applyBorder="1"/>
    <xf numFmtId="164" fontId="13" fillId="0" borderId="0" xfId="4" applyNumberFormat="1" applyFont="1"/>
    <xf numFmtId="164" fontId="0" fillId="0" borderId="0" xfId="0" applyNumberFormat="1"/>
    <xf numFmtId="164" fontId="12" fillId="6" borderId="24" xfId="3" applyFont="1" applyFill="1" applyBorder="1" applyAlignment="1">
      <alignment horizontal="center" vertical="center" wrapText="1"/>
    </xf>
    <xf numFmtId="164" fontId="12" fillId="6" borderId="17" xfId="3" applyFont="1" applyFill="1" applyBorder="1" applyAlignment="1">
      <alignment horizontal="center" vertical="center" wrapText="1"/>
    </xf>
    <xf numFmtId="164" fontId="12" fillId="7" borderId="24" xfId="3" applyFont="1" applyFill="1" applyBorder="1" applyAlignment="1">
      <alignment horizontal="center" vertical="center" wrapText="1"/>
    </xf>
    <xf numFmtId="164" fontId="12" fillId="7" borderId="17" xfId="3" applyFont="1" applyFill="1" applyBorder="1" applyAlignment="1">
      <alignment horizontal="center" vertical="center" wrapText="1"/>
    </xf>
    <xf numFmtId="164" fontId="12" fillId="8" borderId="24" xfId="3" applyFont="1" applyFill="1" applyBorder="1" applyAlignment="1">
      <alignment horizontal="center" vertical="center" wrapText="1"/>
    </xf>
    <xf numFmtId="164" fontId="12" fillId="8" borderId="17" xfId="3" applyFont="1" applyFill="1" applyBorder="1" applyAlignment="1">
      <alignment horizontal="center" vertical="center" wrapText="1"/>
    </xf>
    <xf numFmtId="164" fontId="12" fillId="9" borderId="24" xfId="3" applyFont="1" applyFill="1" applyBorder="1" applyAlignment="1">
      <alignment horizontal="center" vertical="center" wrapText="1"/>
    </xf>
    <xf numFmtId="164" fontId="12" fillId="9" borderId="17" xfId="3" applyFont="1" applyFill="1" applyBorder="1" applyAlignment="1">
      <alignment horizontal="center" vertical="center" wrapText="1"/>
    </xf>
    <xf numFmtId="164" fontId="12" fillId="9" borderId="21" xfId="3" applyFont="1" applyFill="1" applyBorder="1" applyAlignment="1">
      <alignment horizontal="center"/>
    </xf>
    <xf numFmtId="164" fontId="12" fillId="8" borderId="21" xfId="3" applyFont="1" applyFill="1" applyBorder="1" applyAlignment="1">
      <alignment horizontal="center"/>
    </xf>
    <xf numFmtId="164" fontId="12" fillId="7" borderId="21" xfId="3" applyFont="1" applyFill="1" applyBorder="1" applyAlignment="1">
      <alignment horizontal="center"/>
    </xf>
    <xf numFmtId="164" fontId="12" fillId="6" borderId="21" xfId="3" applyFont="1" applyFill="1" applyBorder="1" applyAlignment="1">
      <alignment horizontal="center"/>
    </xf>
    <xf numFmtId="167" fontId="12" fillId="0" borderId="21" xfId="3" applyNumberFormat="1" applyFont="1" applyBorder="1" applyAlignment="1"/>
    <xf numFmtId="164" fontId="12" fillId="0" borderId="21" xfId="3" applyFont="1" applyBorder="1" applyAlignment="1">
      <alignment horizontal="center" vertical="center"/>
    </xf>
    <xf numFmtId="164" fontId="14" fillId="0" borderId="21" xfId="0" applyNumberFormat="1" applyFont="1" applyBorder="1"/>
    <xf numFmtId="0" fontId="14" fillId="0" borderId="21" xfId="0" applyFont="1" applyBorder="1" applyAlignment="1">
      <alignment horizontal="center" vertical="top" wrapText="1"/>
    </xf>
    <xf numFmtId="0" fontId="15" fillId="0" borderId="16" xfId="0" applyFont="1" applyBorder="1"/>
    <xf numFmtId="164" fontId="15" fillId="0" borderId="17" xfId="0" applyNumberFormat="1" applyFont="1" applyBorder="1"/>
    <xf numFmtId="164" fontId="15" fillId="0" borderId="20" xfId="0" applyNumberFormat="1" applyFont="1" applyBorder="1"/>
    <xf numFmtId="0" fontId="14" fillId="0" borderId="20" xfId="0" applyFont="1" applyBorder="1"/>
    <xf numFmtId="164" fontId="14" fillId="0" borderId="20" xfId="0" applyNumberFormat="1" applyFont="1" applyBorder="1"/>
    <xf numFmtId="0" fontId="12" fillId="0" borderId="22" xfId="4" applyFont="1" applyBorder="1" applyAlignment="1">
      <alignment horizontal="center"/>
    </xf>
    <xf numFmtId="0" fontId="12" fillId="0" borderId="23" xfId="4" applyFont="1" applyBorder="1" applyAlignment="1">
      <alignment horizontal="center"/>
    </xf>
    <xf numFmtId="164" fontId="12" fillId="0" borderId="22" xfId="3" applyFont="1" applyBorder="1" applyAlignment="1">
      <alignment horizontal="center" vertical="center" wrapText="1"/>
    </xf>
    <xf numFmtId="164" fontId="12" fillId="0" borderId="23" xfId="3" applyFont="1" applyBorder="1" applyAlignment="1">
      <alignment horizontal="center" vertical="center" wrapText="1"/>
    </xf>
    <xf numFmtId="164" fontId="12" fillId="0" borderId="16" xfId="3" applyFont="1" applyBorder="1" applyAlignment="1">
      <alignment horizontal="center" vertical="center" wrapText="1"/>
    </xf>
    <xf numFmtId="164" fontId="12" fillId="0" borderId="17" xfId="3" applyFont="1" applyBorder="1" applyAlignment="1">
      <alignment horizontal="center" vertical="center" wrapText="1"/>
    </xf>
    <xf numFmtId="164" fontId="12" fillId="0" borderId="21" xfId="3" applyFont="1" applyBorder="1" applyAlignment="1">
      <alignment horizontal="center"/>
    </xf>
    <xf numFmtId="0" fontId="12" fillId="0" borderId="16" xfId="4" applyFont="1" applyBorder="1" applyAlignment="1">
      <alignment horizontal="center" vertical="center" wrapText="1"/>
    </xf>
    <xf numFmtId="0" fontId="12" fillId="0" borderId="20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12" fillId="0" borderId="0" xfId="4" applyFont="1" applyAlignment="1">
      <alignment horizontal="center"/>
    </xf>
    <xf numFmtId="0" fontId="12" fillId="0" borderId="16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164" fontId="12" fillId="0" borderId="21" xfId="3" applyFont="1" applyBorder="1" applyAlignment="1">
      <alignment horizontal="center" vertical="center"/>
    </xf>
    <xf numFmtId="164" fontId="12" fillId="8" borderId="22" xfId="3" applyFont="1" applyFill="1" applyBorder="1" applyAlignment="1">
      <alignment horizontal="center" vertical="center" wrapText="1"/>
    </xf>
    <xf numFmtId="164" fontId="12" fillId="8" borderId="23" xfId="3" applyFont="1" applyFill="1" applyBorder="1" applyAlignment="1">
      <alignment horizontal="center" vertical="center" wrapText="1"/>
    </xf>
    <xf numFmtId="164" fontId="12" fillId="8" borderId="16" xfId="3" applyFont="1" applyFill="1" applyBorder="1" applyAlignment="1">
      <alignment horizontal="center" vertical="center" wrapText="1"/>
    </xf>
    <xf numFmtId="164" fontId="12" fillId="8" borderId="17" xfId="3" applyFont="1" applyFill="1" applyBorder="1" applyAlignment="1">
      <alignment horizontal="center" vertical="center" wrapText="1"/>
    </xf>
    <xf numFmtId="164" fontId="12" fillId="6" borderId="21" xfId="3" applyFont="1" applyFill="1" applyBorder="1" applyAlignment="1">
      <alignment horizontal="center"/>
    </xf>
    <xf numFmtId="0" fontId="12" fillId="8" borderId="21" xfId="4" applyFont="1" applyFill="1" applyBorder="1" applyAlignment="1">
      <alignment horizontal="center" vertical="center"/>
    </xf>
    <xf numFmtId="164" fontId="12" fillId="8" borderId="21" xfId="3" applyFont="1" applyFill="1" applyBorder="1" applyAlignment="1">
      <alignment horizontal="center"/>
    </xf>
    <xf numFmtId="0" fontId="12" fillId="6" borderId="21" xfId="4" applyFont="1" applyFill="1" applyBorder="1" applyAlignment="1">
      <alignment horizontal="center" vertical="center"/>
    </xf>
    <xf numFmtId="0" fontId="12" fillId="7" borderId="21" xfId="4" applyFont="1" applyFill="1" applyBorder="1" applyAlignment="1">
      <alignment horizontal="center" vertical="center"/>
    </xf>
    <xf numFmtId="164" fontId="12" fillId="7" borderId="21" xfId="3" applyFont="1" applyFill="1" applyBorder="1" applyAlignment="1">
      <alignment horizontal="center"/>
    </xf>
    <xf numFmtId="164" fontId="12" fillId="7" borderId="16" xfId="3" applyFont="1" applyFill="1" applyBorder="1" applyAlignment="1">
      <alignment horizontal="center" vertical="center" wrapText="1"/>
    </xf>
    <xf numFmtId="164" fontId="12" fillId="7" borderId="17" xfId="3" applyFont="1" applyFill="1" applyBorder="1" applyAlignment="1">
      <alignment horizontal="center" vertical="center" wrapText="1"/>
    </xf>
    <xf numFmtId="164" fontId="12" fillId="7" borderId="22" xfId="3" applyFont="1" applyFill="1" applyBorder="1" applyAlignment="1">
      <alignment horizontal="center" vertical="center" wrapText="1"/>
    </xf>
    <xf numFmtId="164" fontId="12" fillId="7" borderId="23" xfId="3" applyFont="1" applyFill="1" applyBorder="1" applyAlignment="1">
      <alignment horizontal="center" vertical="center" wrapText="1"/>
    </xf>
    <xf numFmtId="164" fontId="12" fillId="6" borderId="16" xfId="3" applyFont="1" applyFill="1" applyBorder="1" applyAlignment="1">
      <alignment horizontal="center" vertical="center" wrapText="1"/>
    </xf>
    <xf numFmtId="164" fontId="12" fillId="6" borderId="17" xfId="3" applyFont="1" applyFill="1" applyBorder="1" applyAlignment="1">
      <alignment horizontal="center" vertical="center" wrapText="1"/>
    </xf>
    <xf numFmtId="164" fontId="12" fillId="6" borderId="22" xfId="3" applyFont="1" applyFill="1" applyBorder="1" applyAlignment="1">
      <alignment horizontal="center" vertical="center" wrapText="1"/>
    </xf>
    <xf numFmtId="164" fontId="12" fillId="6" borderId="23" xfId="3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164" fontId="12" fillId="0" borderId="29" xfId="3" applyFont="1" applyBorder="1" applyAlignment="1">
      <alignment horizontal="center" vertical="center" wrapText="1"/>
    </xf>
    <xf numFmtId="164" fontId="12" fillId="0" borderId="30" xfId="3" applyFont="1" applyBorder="1" applyAlignment="1">
      <alignment horizontal="center" vertical="center" wrapText="1"/>
    </xf>
    <xf numFmtId="164" fontId="12" fillId="0" borderId="24" xfId="3" applyFont="1" applyBorder="1" applyAlignment="1">
      <alignment horizontal="center" vertical="center" wrapText="1"/>
    </xf>
    <xf numFmtId="164" fontId="12" fillId="0" borderId="27" xfId="3" applyFont="1" applyBorder="1" applyAlignment="1">
      <alignment horizontal="center" vertical="center" wrapText="1"/>
    </xf>
    <xf numFmtId="164" fontId="12" fillId="0" borderId="26" xfId="3" applyFont="1" applyBorder="1" applyAlignment="1">
      <alignment horizontal="center" vertical="center" wrapText="1"/>
    </xf>
    <xf numFmtId="164" fontId="12" fillId="0" borderId="28" xfId="3" applyFont="1" applyBorder="1" applyAlignment="1">
      <alignment horizontal="center" vertical="center" wrapText="1"/>
    </xf>
    <xf numFmtId="0" fontId="12" fillId="9" borderId="21" xfId="4" applyFont="1" applyFill="1" applyBorder="1" applyAlignment="1">
      <alignment horizontal="center" vertical="center"/>
    </xf>
    <xf numFmtId="164" fontId="12" fillId="9" borderId="21" xfId="3" applyFont="1" applyFill="1" applyBorder="1" applyAlignment="1">
      <alignment horizontal="center"/>
    </xf>
    <xf numFmtId="164" fontId="12" fillId="9" borderId="16" xfId="3" applyFont="1" applyFill="1" applyBorder="1" applyAlignment="1">
      <alignment horizontal="center" vertical="center" wrapText="1"/>
    </xf>
    <xf numFmtId="164" fontId="12" fillId="9" borderId="17" xfId="3" applyFont="1" applyFill="1" applyBorder="1" applyAlignment="1">
      <alignment horizontal="center" vertical="center" wrapText="1"/>
    </xf>
    <xf numFmtId="164" fontId="12" fillId="9" borderId="22" xfId="3" applyFont="1" applyFill="1" applyBorder="1" applyAlignment="1">
      <alignment horizontal="center" vertical="center" wrapText="1"/>
    </xf>
    <xf numFmtId="164" fontId="12" fillId="9" borderId="23" xfId="3" applyFont="1" applyFill="1" applyBorder="1" applyAlignment="1">
      <alignment horizontal="center" vertical="center" wrapText="1"/>
    </xf>
  </cellXfs>
  <cellStyles count="5">
    <cellStyle name="Comma" xfId="2" builtinId="3"/>
    <cellStyle name="Comma [0]" xfId="3" builtinId="6"/>
    <cellStyle name="Normal" xfId="0" builtinId="0"/>
    <cellStyle name="Normal 2" xfId="1" xr:uid="{00000000-0005-0000-0000-000002000000}"/>
    <cellStyle name="Normal 3" xfId="4" xr:uid="{F8AA35D9-05A1-4072-89E6-D057250055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876300</xdr:colOff>
      <xdr:row>19</xdr:row>
      <xdr:rowOff>160020</xdr:rowOff>
    </xdr:from>
    <xdr:to>
      <xdr:col>18</xdr:col>
      <xdr:colOff>22860</xdr:colOff>
      <xdr:row>26</xdr:row>
      <xdr:rowOff>129540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48CFB76-C154-4406-A3AC-ECA5BB306C85}"/>
            </a:ext>
          </a:extLst>
        </xdr:cNvPr>
        <xdr:cNvSpPr txBox="1"/>
      </xdr:nvSpPr>
      <xdr:spPr>
        <a:xfrm>
          <a:off x="8801100" y="4876800"/>
          <a:ext cx="2964180" cy="1264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>
              <a:solidFill>
                <a:schemeClr val="dk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Mataram,      Januari </a:t>
          </a:r>
          <a:r>
            <a:rPr lang="en-US" sz="1100" baseline="0">
              <a:solidFill>
                <a:schemeClr val="dk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2023</a:t>
          </a:r>
          <a:endParaRPr lang="en-US" sz="1100">
            <a:solidFill>
              <a:schemeClr val="dk1"/>
            </a:solidFill>
            <a:latin typeface="Arial Narrow" panose="020B060602020203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en-US" sz="1100">
              <a:solidFill>
                <a:schemeClr val="dk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 </a:t>
          </a:r>
        </a:p>
        <a:p>
          <a:pPr algn="ctr"/>
          <a:r>
            <a:rPr lang="en-US" sz="1100">
              <a:solidFill>
                <a:schemeClr val="dk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 </a:t>
          </a:r>
        </a:p>
        <a:p>
          <a:pPr algn="ctr"/>
          <a:r>
            <a:rPr lang="en-US" sz="1100">
              <a:solidFill>
                <a:schemeClr val="dk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 </a:t>
          </a:r>
        </a:p>
        <a:p>
          <a:pPr algn="ctr"/>
          <a:r>
            <a:rPr lang="es-ES" sz="1100" b="1" u="sng">
              <a:solidFill>
                <a:schemeClr val="dk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JULMANSYAH, S.Hut., M.A.P</a:t>
          </a:r>
        </a:p>
        <a:p>
          <a:pPr algn="ctr"/>
          <a:r>
            <a:rPr lang="pt-BR" sz="1100" i="1">
              <a:solidFill>
                <a:schemeClr val="dk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Pembina Utama Muda</a:t>
          </a:r>
          <a:endParaRPr lang="en-US" sz="1100">
            <a:solidFill>
              <a:schemeClr val="dk1"/>
            </a:solidFill>
            <a:latin typeface="Arial Narrow" panose="020B060602020203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pt-BR" sz="1100" b="0">
              <a:solidFill>
                <a:schemeClr val="dk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NIP. 19740701 200212 1 005</a:t>
          </a:r>
          <a:endParaRPr lang="en-US" sz="1100" b="0">
            <a:latin typeface="Arial Narrow" panose="020B060602020203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771525</xdr:colOff>
      <xdr:row>21</xdr:row>
      <xdr:rowOff>142875</xdr:rowOff>
    </xdr:from>
    <xdr:to>
      <xdr:col>38</xdr:col>
      <xdr:colOff>1049655</xdr:colOff>
      <xdr:row>28</xdr:row>
      <xdr:rowOff>140970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FCE50A-9877-46FD-9D9C-DB0F4BE70DDB}"/>
            </a:ext>
          </a:extLst>
        </xdr:cNvPr>
        <xdr:cNvSpPr txBox="1"/>
      </xdr:nvSpPr>
      <xdr:spPr>
        <a:xfrm>
          <a:off x="13877925" y="5229225"/>
          <a:ext cx="2964180" cy="1264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>
              <a:solidFill>
                <a:schemeClr val="dk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Mataram,      Januari </a:t>
          </a:r>
          <a:r>
            <a:rPr lang="en-US" sz="1100" baseline="0">
              <a:solidFill>
                <a:schemeClr val="dk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2023</a:t>
          </a:r>
          <a:endParaRPr lang="en-US" sz="1100">
            <a:solidFill>
              <a:schemeClr val="dk1"/>
            </a:solidFill>
            <a:latin typeface="Arial Narrow" panose="020B060602020203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en-US" sz="1100">
              <a:solidFill>
                <a:schemeClr val="dk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 </a:t>
          </a:r>
        </a:p>
        <a:p>
          <a:pPr algn="ctr"/>
          <a:r>
            <a:rPr lang="en-US" sz="1100">
              <a:solidFill>
                <a:schemeClr val="dk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 </a:t>
          </a:r>
        </a:p>
        <a:p>
          <a:pPr algn="ctr"/>
          <a:r>
            <a:rPr lang="en-US" sz="1100">
              <a:solidFill>
                <a:schemeClr val="dk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 </a:t>
          </a:r>
        </a:p>
        <a:p>
          <a:pPr algn="ctr"/>
          <a:r>
            <a:rPr lang="es-ES" sz="1100" b="1" u="sng">
              <a:solidFill>
                <a:schemeClr val="dk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JULMANSYAH, S.Hut., M.A.P</a:t>
          </a:r>
        </a:p>
        <a:p>
          <a:pPr algn="ctr"/>
          <a:r>
            <a:rPr lang="pt-BR" sz="1100" i="1">
              <a:solidFill>
                <a:schemeClr val="dk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Pembina Utama Muda</a:t>
          </a:r>
          <a:endParaRPr lang="en-US" sz="1100">
            <a:solidFill>
              <a:schemeClr val="dk1"/>
            </a:solidFill>
            <a:latin typeface="Arial Narrow" panose="020B060602020203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pt-BR" sz="1100" b="0">
              <a:solidFill>
                <a:schemeClr val="dk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NIP. 19740701 200212 1 005</a:t>
          </a:r>
          <a:endParaRPr lang="en-US" sz="1100" b="0">
            <a:latin typeface="Arial Narrow" panose="020B060602020203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"/>
  <sheetViews>
    <sheetView topLeftCell="E1" workbookViewId="0">
      <selection activeCell="P21" sqref="P21"/>
    </sheetView>
  </sheetViews>
  <sheetFormatPr defaultRowHeight="14.4" x14ac:dyDescent="0.3"/>
  <cols>
    <col min="1" max="1" width="20.21875" customWidth="1"/>
    <col min="2" max="2" width="43.77734375" customWidth="1"/>
    <col min="3" max="3" width="43.5546875" customWidth="1"/>
    <col min="5" max="5" width="3.44140625" bestFit="1" customWidth="1"/>
    <col min="6" max="6" width="10.77734375" hidden="1" customWidth="1"/>
    <col min="7" max="7" width="30.21875" customWidth="1"/>
    <col min="8" max="8" width="12.5546875" customWidth="1"/>
    <col min="9" max="9" width="11" style="1" customWidth="1"/>
    <col min="10" max="10" width="12" style="1" bestFit="1" customWidth="1"/>
    <col min="11" max="11" width="2.6640625" style="1" customWidth="1"/>
    <col min="12" max="12" width="13.6640625" customWidth="1"/>
    <col min="13" max="13" width="13.77734375" style="1" customWidth="1"/>
    <col min="14" max="14" width="12" style="1" bestFit="1" customWidth="1"/>
    <col min="15" max="16" width="12" style="1" customWidth="1"/>
    <col min="17" max="17" width="14.33203125" customWidth="1"/>
  </cols>
  <sheetData>
    <row r="1" spans="1:17" ht="26.25" customHeight="1" x14ac:dyDescent="0.3">
      <c r="A1" s="89" t="s">
        <v>0</v>
      </c>
      <c r="B1" s="4" t="s">
        <v>1</v>
      </c>
      <c r="C1" s="6" t="s">
        <v>2</v>
      </c>
      <c r="E1" s="91" t="s">
        <v>41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22.5" customHeight="1" thickBot="1" x14ac:dyDescent="0.35">
      <c r="A2" s="90"/>
      <c r="B2" s="5" t="s">
        <v>7</v>
      </c>
      <c r="C2" s="7" t="s">
        <v>7</v>
      </c>
      <c r="E2" s="91" t="s">
        <v>33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9" customFormat="1" ht="19.2" thickTop="1" thickBot="1" x14ac:dyDescent="0.4">
      <c r="A3" s="8">
        <v>2015</v>
      </c>
      <c r="B3" s="11">
        <v>416901577</v>
      </c>
      <c r="C3" s="12">
        <v>1107181831</v>
      </c>
      <c r="E3" s="91" t="s">
        <v>34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s="9" customFormat="1" ht="18.600000000000001" thickBot="1" x14ac:dyDescent="0.4">
      <c r="A4" s="10">
        <v>2016</v>
      </c>
      <c r="B4" s="13">
        <v>1244213753</v>
      </c>
      <c r="C4" s="14">
        <v>2322518677</v>
      </c>
      <c r="E4" s="92" t="s">
        <v>9</v>
      </c>
      <c r="F4" s="86" t="s">
        <v>10</v>
      </c>
      <c r="G4" s="86" t="s">
        <v>11</v>
      </c>
      <c r="H4" s="85" t="s">
        <v>39</v>
      </c>
      <c r="I4" s="85"/>
      <c r="J4" s="85"/>
      <c r="K4" s="40"/>
      <c r="L4" s="85" t="s">
        <v>40</v>
      </c>
      <c r="M4" s="85"/>
      <c r="N4" s="85"/>
      <c r="O4" s="85" t="s">
        <v>42</v>
      </c>
      <c r="P4" s="85"/>
      <c r="Q4" s="85"/>
    </row>
    <row r="5" spans="1:17" s="9" customFormat="1" ht="18.45" customHeight="1" thickBot="1" x14ac:dyDescent="0.4">
      <c r="A5" s="8">
        <v>2017</v>
      </c>
      <c r="B5" s="11">
        <v>611955556</v>
      </c>
      <c r="C5" s="12">
        <v>2281363932</v>
      </c>
      <c r="E5" s="93"/>
      <c r="F5" s="87"/>
      <c r="G5" s="87"/>
      <c r="H5" s="83" t="s">
        <v>35</v>
      </c>
      <c r="I5" s="81" t="s">
        <v>36</v>
      </c>
      <c r="J5" s="82"/>
      <c r="K5" s="45"/>
      <c r="L5" s="83" t="s">
        <v>35</v>
      </c>
      <c r="M5" s="81" t="s">
        <v>36</v>
      </c>
      <c r="N5" s="82"/>
      <c r="O5" s="83" t="s">
        <v>35</v>
      </c>
      <c r="P5" s="81" t="s">
        <v>36</v>
      </c>
      <c r="Q5" s="82"/>
    </row>
    <row r="6" spans="1:17" s="9" customFormat="1" ht="18.600000000000001" thickBot="1" x14ac:dyDescent="0.4">
      <c r="A6" s="10">
        <v>2018</v>
      </c>
      <c r="B6" s="13">
        <v>2299927493</v>
      </c>
      <c r="C6" s="14">
        <v>6866618523</v>
      </c>
      <c r="E6" s="94"/>
      <c r="F6" s="88"/>
      <c r="G6" s="88"/>
      <c r="H6" s="84"/>
      <c r="I6" s="37" t="s">
        <v>38</v>
      </c>
      <c r="J6" s="37" t="s">
        <v>37</v>
      </c>
      <c r="K6" s="37"/>
      <c r="L6" s="84"/>
      <c r="M6" s="37" t="s">
        <v>38</v>
      </c>
      <c r="N6" s="37" t="s">
        <v>37</v>
      </c>
      <c r="O6" s="84"/>
      <c r="P6" s="37" t="s">
        <v>38</v>
      </c>
      <c r="Q6" s="37" t="s">
        <v>37</v>
      </c>
    </row>
    <row r="7" spans="1:17" s="9" customFormat="1" ht="18.600000000000001" thickBot="1" x14ac:dyDescent="0.4">
      <c r="A7" s="19">
        <v>2019</v>
      </c>
      <c r="B7" s="20">
        <v>2229097516</v>
      </c>
      <c r="C7" s="21">
        <v>6090071466</v>
      </c>
      <c r="E7" s="25"/>
      <c r="F7" s="25"/>
      <c r="G7" s="25"/>
      <c r="H7" s="26"/>
      <c r="I7" s="38"/>
      <c r="J7" s="38"/>
      <c r="K7" s="38"/>
      <c r="L7" s="26"/>
      <c r="M7" s="38"/>
      <c r="N7" s="38"/>
      <c r="O7" s="38"/>
      <c r="P7" s="38"/>
      <c r="Q7" s="26"/>
    </row>
    <row r="8" spans="1:17" s="9" customFormat="1" ht="18.600000000000001" thickBot="1" x14ac:dyDescent="0.4">
      <c r="A8" s="10">
        <v>2020</v>
      </c>
      <c r="B8" s="13">
        <f>234187230+769060605</f>
        <v>1003247835</v>
      </c>
      <c r="C8" s="14">
        <f>864908036+2138443780</f>
        <v>3003351816</v>
      </c>
      <c r="E8" s="27">
        <v>1</v>
      </c>
      <c r="F8" s="28" t="s">
        <v>12</v>
      </c>
      <c r="G8" s="29" t="s">
        <v>13</v>
      </c>
      <c r="H8" s="30">
        <v>13864270</v>
      </c>
      <c r="I8" s="42">
        <v>1938.4199999999998</v>
      </c>
      <c r="J8" s="39">
        <v>27963099</v>
      </c>
      <c r="K8" s="39"/>
      <c r="L8" s="30">
        <v>6457560</v>
      </c>
      <c r="M8" s="42">
        <v>1007.39</v>
      </c>
      <c r="N8" s="39">
        <v>14376463</v>
      </c>
      <c r="O8" s="50">
        <f>L8+H8</f>
        <v>20321830</v>
      </c>
      <c r="P8" s="51">
        <f>M8+I8</f>
        <v>2945.81</v>
      </c>
      <c r="Q8" s="52">
        <f>N8+J8</f>
        <v>42339562</v>
      </c>
    </row>
    <row r="9" spans="1:17" s="9" customFormat="1" ht="18" x14ac:dyDescent="0.35">
      <c r="A9" s="22" t="s">
        <v>8</v>
      </c>
      <c r="B9" s="23">
        <f>O19</f>
        <v>492271279</v>
      </c>
      <c r="C9" s="24">
        <f>Q19</f>
        <v>1169646708</v>
      </c>
      <c r="E9" s="27">
        <v>2</v>
      </c>
      <c r="F9" s="28" t="s">
        <v>14</v>
      </c>
      <c r="G9" s="29" t="s">
        <v>15</v>
      </c>
      <c r="H9" s="30">
        <v>0</v>
      </c>
      <c r="I9" s="42">
        <v>0</v>
      </c>
      <c r="J9" s="39">
        <v>0</v>
      </c>
      <c r="K9" s="39"/>
      <c r="L9" s="30">
        <v>0</v>
      </c>
      <c r="M9" s="42">
        <v>0</v>
      </c>
      <c r="N9" s="39">
        <v>0</v>
      </c>
      <c r="O9" s="50">
        <f t="shared" ref="O9:O19" si="0">L9+H9</f>
        <v>0</v>
      </c>
      <c r="P9" s="51">
        <f t="shared" ref="P9:P19" si="1">M9+I9</f>
        <v>0</v>
      </c>
      <c r="Q9" s="52">
        <f t="shared" ref="Q9:Q19" si="2">N9+J9</f>
        <v>0</v>
      </c>
    </row>
    <row r="10" spans="1:17" s="15" customFormat="1" ht="18" x14ac:dyDescent="0.35">
      <c r="A10" s="16" t="s">
        <v>3</v>
      </c>
      <c r="B10" s="17">
        <f>SUM(B3:B9)</f>
        <v>8297615009</v>
      </c>
      <c r="C10" s="18">
        <f>SUM(C3:C9)</f>
        <v>22840752953</v>
      </c>
      <c r="E10" s="27">
        <v>3</v>
      </c>
      <c r="F10" s="28" t="s">
        <v>16</v>
      </c>
      <c r="G10" s="29" t="s">
        <v>17</v>
      </c>
      <c r="H10" s="30">
        <v>14229396</v>
      </c>
      <c r="I10" s="42">
        <v>0</v>
      </c>
      <c r="J10" s="39">
        <v>0</v>
      </c>
      <c r="K10" s="39"/>
      <c r="L10" s="30">
        <v>0</v>
      </c>
      <c r="M10" s="42">
        <v>0</v>
      </c>
      <c r="N10" s="39">
        <v>0</v>
      </c>
      <c r="O10" s="50">
        <f t="shared" si="0"/>
        <v>14229396</v>
      </c>
      <c r="P10" s="51">
        <f t="shared" si="1"/>
        <v>0</v>
      </c>
      <c r="Q10" s="52">
        <f t="shared" si="2"/>
        <v>0</v>
      </c>
    </row>
    <row r="11" spans="1:17" ht="15.6" x14ac:dyDescent="0.3">
      <c r="E11" s="27">
        <v>4</v>
      </c>
      <c r="F11" s="28" t="s">
        <v>18</v>
      </c>
      <c r="G11" s="29" t="s">
        <v>19</v>
      </c>
      <c r="H11" s="30">
        <v>42612600</v>
      </c>
      <c r="I11" s="42">
        <v>0</v>
      </c>
      <c r="J11" s="39">
        <v>0</v>
      </c>
      <c r="K11" s="39"/>
      <c r="L11" s="30">
        <v>0</v>
      </c>
      <c r="M11" s="42">
        <v>0</v>
      </c>
      <c r="N11" s="39">
        <v>0</v>
      </c>
      <c r="O11" s="50">
        <f t="shared" si="0"/>
        <v>42612600</v>
      </c>
      <c r="P11" s="51">
        <f t="shared" si="1"/>
        <v>0</v>
      </c>
      <c r="Q11" s="52">
        <f t="shared" si="2"/>
        <v>0</v>
      </c>
    </row>
    <row r="12" spans="1:17" ht="15.6" x14ac:dyDescent="0.3">
      <c r="B12" s="2"/>
      <c r="C12" s="2" t="s">
        <v>4</v>
      </c>
      <c r="E12" s="27">
        <v>5</v>
      </c>
      <c r="F12" s="28" t="s">
        <v>20</v>
      </c>
      <c r="G12" s="29" t="s">
        <v>21</v>
      </c>
      <c r="H12" s="30">
        <v>19347810</v>
      </c>
      <c r="I12" s="42">
        <v>0</v>
      </c>
      <c r="J12" s="39">
        <v>0</v>
      </c>
      <c r="K12" s="39"/>
      <c r="L12" s="30">
        <v>83640770</v>
      </c>
      <c r="M12" s="42">
        <v>19061.169999999998</v>
      </c>
      <c r="N12" s="39">
        <v>274590985</v>
      </c>
      <c r="O12" s="50">
        <f t="shared" si="0"/>
        <v>102988580</v>
      </c>
      <c r="P12" s="51">
        <f t="shared" si="1"/>
        <v>19061.169999999998</v>
      </c>
      <c r="Q12" s="52">
        <f t="shared" si="2"/>
        <v>274590985</v>
      </c>
    </row>
    <row r="13" spans="1:17" ht="15.6" x14ac:dyDescent="0.3">
      <c r="B13" s="1"/>
      <c r="C13" s="1"/>
      <c r="E13" s="27">
        <v>6</v>
      </c>
      <c r="F13" s="28" t="s">
        <v>22</v>
      </c>
      <c r="G13" s="29" t="s">
        <v>23</v>
      </c>
      <c r="H13" s="30">
        <v>52101050</v>
      </c>
      <c r="I13" s="42">
        <v>7543.85</v>
      </c>
      <c r="J13" s="39">
        <v>109319291</v>
      </c>
      <c r="K13" s="39"/>
      <c r="L13" s="30">
        <v>46020440</v>
      </c>
      <c r="M13" s="42">
        <v>9749.8799999999992</v>
      </c>
      <c r="N13" s="39">
        <v>141892632</v>
      </c>
      <c r="O13" s="50">
        <f t="shared" si="0"/>
        <v>98121490</v>
      </c>
      <c r="P13" s="51">
        <f t="shared" si="1"/>
        <v>17293.73</v>
      </c>
      <c r="Q13" s="52">
        <f t="shared" si="2"/>
        <v>251211923</v>
      </c>
    </row>
    <row r="14" spans="1:17" ht="15.6" x14ac:dyDescent="0.3">
      <c r="B14" s="1"/>
      <c r="C14" s="1"/>
      <c r="E14" s="27">
        <v>7</v>
      </c>
      <c r="F14" s="28" t="s">
        <v>24</v>
      </c>
      <c r="G14" s="29" t="s">
        <v>25</v>
      </c>
      <c r="H14" s="30">
        <v>0</v>
      </c>
      <c r="I14" s="42">
        <v>0</v>
      </c>
      <c r="J14" s="39">
        <v>0</v>
      </c>
      <c r="K14" s="39"/>
      <c r="L14" s="30">
        <v>0</v>
      </c>
      <c r="M14" s="42">
        <v>0</v>
      </c>
      <c r="N14" s="39">
        <v>0</v>
      </c>
      <c r="O14" s="50">
        <f t="shared" si="0"/>
        <v>0</v>
      </c>
      <c r="P14" s="51">
        <f t="shared" si="1"/>
        <v>0</v>
      </c>
      <c r="Q14" s="52">
        <f t="shared" si="2"/>
        <v>0</v>
      </c>
    </row>
    <row r="15" spans="1:17" ht="15.6" x14ac:dyDescent="0.3">
      <c r="B15" s="3"/>
      <c r="C15" s="3" t="s">
        <v>5</v>
      </c>
      <c r="E15" s="27">
        <v>8</v>
      </c>
      <c r="F15" s="28" t="s">
        <v>26</v>
      </c>
      <c r="G15" s="29" t="s">
        <v>27</v>
      </c>
      <c r="H15" s="30">
        <v>7336590</v>
      </c>
      <c r="I15" s="42">
        <v>827.6</v>
      </c>
      <c r="J15" s="39">
        <v>11885991</v>
      </c>
      <c r="K15" s="39"/>
      <c r="L15" s="30">
        <v>0</v>
      </c>
      <c r="M15" s="42">
        <v>0</v>
      </c>
      <c r="N15" s="39">
        <v>0</v>
      </c>
      <c r="O15" s="50">
        <f t="shared" si="0"/>
        <v>7336590</v>
      </c>
      <c r="P15" s="51">
        <f t="shared" si="1"/>
        <v>827.6</v>
      </c>
      <c r="Q15" s="52">
        <f t="shared" si="2"/>
        <v>11885991</v>
      </c>
    </row>
    <row r="16" spans="1:17" ht="15.6" x14ac:dyDescent="0.3">
      <c r="C16" t="s">
        <v>6</v>
      </c>
      <c r="E16" s="27">
        <v>9</v>
      </c>
      <c r="F16" s="28" t="s">
        <v>28</v>
      </c>
      <c r="G16" s="29" t="s">
        <v>29</v>
      </c>
      <c r="H16" s="30">
        <v>14441261</v>
      </c>
      <c r="I16" s="42">
        <v>259.94</v>
      </c>
      <c r="J16" s="39">
        <v>3767162</v>
      </c>
      <c r="K16" s="39"/>
      <c r="L16" s="30">
        <v>179750030</v>
      </c>
      <c r="M16" s="42">
        <v>38486.080000000002</v>
      </c>
      <c r="N16" s="39">
        <v>555128216</v>
      </c>
      <c r="O16" s="50">
        <f t="shared" si="0"/>
        <v>194191291</v>
      </c>
      <c r="P16" s="51">
        <f t="shared" si="1"/>
        <v>38746.020000000004</v>
      </c>
      <c r="Q16" s="52">
        <f t="shared" si="2"/>
        <v>558895378</v>
      </c>
    </row>
    <row r="17" spans="5:17" ht="15.6" x14ac:dyDescent="0.3">
      <c r="E17" s="27">
        <v>10</v>
      </c>
      <c r="F17" s="27" t="s">
        <v>30</v>
      </c>
      <c r="G17" s="29" t="s">
        <v>31</v>
      </c>
      <c r="H17" s="30">
        <v>12469502</v>
      </c>
      <c r="I17" s="42">
        <v>1416.94</v>
      </c>
      <c r="J17" s="39">
        <v>20192726</v>
      </c>
      <c r="K17" s="39"/>
      <c r="L17" s="30">
        <v>0</v>
      </c>
      <c r="M17" s="42">
        <v>737.87</v>
      </c>
      <c r="N17" s="39">
        <v>10530143</v>
      </c>
      <c r="O17" s="50">
        <f t="shared" si="0"/>
        <v>12469502</v>
      </c>
      <c r="P17" s="51">
        <f t="shared" si="1"/>
        <v>2154.81</v>
      </c>
      <c r="Q17" s="52">
        <f t="shared" si="2"/>
        <v>30722869</v>
      </c>
    </row>
    <row r="18" spans="5:17" ht="15.6" x14ac:dyDescent="0.3">
      <c r="E18" s="31"/>
      <c r="F18" s="31"/>
      <c r="G18" s="31"/>
      <c r="H18" s="32"/>
      <c r="I18" s="43"/>
      <c r="J18" s="39"/>
      <c r="K18" s="46"/>
      <c r="L18" s="32"/>
      <c r="M18" s="43"/>
      <c r="N18" s="39"/>
      <c r="O18" s="53">
        <f t="shared" si="0"/>
        <v>0</v>
      </c>
      <c r="P18" s="54">
        <f t="shared" si="1"/>
        <v>0</v>
      </c>
      <c r="Q18" s="55">
        <f t="shared" si="2"/>
        <v>0</v>
      </c>
    </row>
    <row r="19" spans="5:17" ht="15.6" x14ac:dyDescent="0.3">
      <c r="E19" s="33"/>
      <c r="F19" s="79" t="s">
        <v>32</v>
      </c>
      <c r="G19" s="80"/>
      <c r="H19" s="34">
        <v>176402479</v>
      </c>
      <c r="I19" s="44">
        <v>11986.750000000002</v>
      </c>
      <c r="J19" s="40">
        <v>173128269</v>
      </c>
      <c r="K19" s="40"/>
      <c r="L19" s="34">
        <f>SUM(L8:L18)</f>
        <v>315868800</v>
      </c>
      <c r="M19" s="44">
        <f>SUM(M8:M18)</f>
        <v>69042.389999999985</v>
      </c>
      <c r="N19" s="40">
        <f>SUM(N8:N18)</f>
        <v>996518439</v>
      </c>
      <c r="O19" s="47">
        <f t="shared" si="0"/>
        <v>492271279</v>
      </c>
      <c r="P19" s="49">
        <f t="shared" si="1"/>
        <v>81029.139999999985</v>
      </c>
      <c r="Q19" s="48">
        <f t="shared" si="2"/>
        <v>1169646708</v>
      </c>
    </row>
    <row r="20" spans="5:17" ht="15.6" x14ac:dyDescent="0.3">
      <c r="E20" s="35"/>
      <c r="F20" s="35"/>
      <c r="G20" s="35"/>
      <c r="H20" s="36"/>
      <c r="I20" s="41"/>
      <c r="J20" s="41"/>
      <c r="K20" s="41"/>
      <c r="L20" s="36"/>
      <c r="M20" s="41"/>
      <c r="N20" s="41"/>
      <c r="O20" s="41"/>
      <c r="P20" s="41"/>
      <c r="Q20" s="56"/>
    </row>
  </sheetData>
  <mergeCells count="17">
    <mergeCell ref="A1:A2"/>
    <mergeCell ref="E1:Q1"/>
    <mergeCell ref="E2:Q2"/>
    <mergeCell ref="E3:Q3"/>
    <mergeCell ref="H5:H6"/>
    <mergeCell ref="O4:Q4"/>
    <mergeCell ref="O5:O6"/>
    <mergeCell ref="P5:Q5"/>
    <mergeCell ref="E4:E6"/>
    <mergeCell ref="F19:G19"/>
    <mergeCell ref="I5:J5"/>
    <mergeCell ref="L5:L6"/>
    <mergeCell ref="M5:N5"/>
    <mergeCell ref="H4:J4"/>
    <mergeCell ref="L4:N4"/>
    <mergeCell ref="F4:F6"/>
    <mergeCell ref="G4:G6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E8060-5981-41D7-B346-91DE5781A2A3}">
  <dimension ref="A1:R21"/>
  <sheetViews>
    <sheetView tabSelected="1" topLeftCell="E1" workbookViewId="0">
      <selection activeCell="R33" sqref="R33"/>
    </sheetView>
  </sheetViews>
  <sheetFormatPr defaultRowHeight="14.4" x14ac:dyDescent="0.3"/>
  <cols>
    <col min="1" max="1" width="20.21875" hidden="1" customWidth="1"/>
    <col min="2" max="2" width="43.77734375" hidden="1" customWidth="1"/>
    <col min="3" max="3" width="43.5546875" hidden="1" customWidth="1"/>
    <col min="4" max="4" width="0" hidden="1" customWidth="1"/>
    <col min="5" max="5" width="3.44140625" bestFit="1" customWidth="1"/>
    <col min="6" max="6" width="10.77734375" hidden="1" customWidth="1"/>
    <col min="7" max="7" width="30.21875" customWidth="1"/>
    <col min="8" max="8" width="15.21875" customWidth="1"/>
    <col min="9" max="9" width="11" style="1" customWidth="1"/>
    <col min="10" max="10" width="13.5546875" style="1" bestFit="1" customWidth="1"/>
    <col min="11" max="11" width="2.6640625" style="1" customWidth="1"/>
    <col min="12" max="12" width="13.6640625" customWidth="1"/>
    <col min="13" max="13" width="13.77734375" style="1" customWidth="1"/>
    <col min="14" max="14" width="12" style="1" bestFit="1" customWidth="1"/>
    <col min="15" max="15" width="13.5546875" style="1" customWidth="1"/>
    <col min="16" max="16" width="11" style="1" customWidth="1"/>
    <col min="17" max="17" width="13.5546875" customWidth="1"/>
    <col min="18" max="18" width="17.5546875" customWidth="1"/>
  </cols>
  <sheetData>
    <row r="1" spans="1:18" ht="26.25" customHeight="1" x14ac:dyDescent="0.3">
      <c r="A1" s="89" t="s">
        <v>0</v>
      </c>
      <c r="B1" s="4" t="s">
        <v>1</v>
      </c>
      <c r="C1" s="6" t="s">
        <v>2</v>
      </c>
      <c r="E1" s="91" t="s">
        <v>41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8" ht="22.5" customHeight="1" thickBot="1" x14ac:dyDescent="0.35">
      <c r="A2" s="90"/>
      <c r="B2" s="5" t="s">
        <v>7</v>
      </c>
      <c r="C2" s="7" t="s">
        <v>7</v>
      </c>
      <c r="E2" s="91" t="s">
        <v>33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8" s="9" customFormat="1" ht="19.2" thickTop="1" thickBot="1" x14ac:dyDescent="0.4">
      <c r="A3" s="8">
        <v>2015</v>
      </c>
      <c r="B3" s="11">
        <v>416901577</v>
      </c>
      <c r="C3" s="12">
        <v>1107181831</v>
      </c>
      <c r="E3" s="91" t="s">
        <v>48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8" s="9" customFormat="1" ht="54.45" customHeight="1" thickBot="1" x14ac:dyDescent="0.4">
      <c r="A4" s="10">
        <v>2016</v>
      </c>
      <c r="B4" s="13">
        <v>1244213753</v>
      </c>
      <c r="C4" s="14">
        <v>2322518677</v>
      </c>
      <c r="E4" s="92" t="s">
        <v>9</v>
      </c>
      <c r="F4" s="86" t="s">
        <v>10</v>
      </c>
      <c r="G4" s="86" t="s">
        <v>11</v>
      </c>
      <c r="H4" s="95" t="s">
        <v>39</v>
      </c>
      <c r="I4" s="95"/>
      <c r="J4" s="95"/>
      <c r="K4" s="71"/>
      <c r="L4" s="95" t="s">
        <v>40</v>
      </c>
      <c r="M4" s="95"/>
      <c r="N4" s="95"/>
      <c r="O4" s="95" t="s">
        <v>47</v>
      </c>
      <c r="P4" s="95"/>
      <c r="Q4" s="95"/>
      <c r="R4" s="73" t="s">
        <v>49</v>
      </c>
    </row>
    <row r="5" spans="1:18" s="9" customFormat="1" ht="18.45" customHeight="1" thickBot="1" x14ac:dyDescent="0.4">
      <c r="A5" s="8">
        <v>2017</v>
      </c>
      <c r="B5" s="11">
        <v>611955556</v>
      </c>
      <c r="C5" s="12">
        <v>2281363932</v>
      </c>
      <c r="E5" s="93"/>
      <c r="F5" s="87"/>
      <c r="G5" s="87"/>
      <c r="H5" s="83" t="s">
        <v>35</v>
      </c>
      <c r="I5" s="81" t="s">
        <v>36</v>
      </c>
      <c r="J5" s="82"/>
      <c r="K5" s="45"/>
      <c r="L5" s="83" t="s">
        <v>35</v>
      </c>
      <c r="M5" s="81" t="s">
        <v>36</v>
      </c>
      <c r="N5" s="82"/>
      <c r="O5" s="83" t="s">
        <v>35</v>
      </c>
      <c r="P5" s="81" t="s">
        <v>36</v>
      </c>
      <c r="Q5" s="82"/>
      <c r="R5" s="83" t="s">
        <v>37</v>
      </c>
    </row>
    <row r="6" spans="1:18" s="9" customFormat="1" ht="18.600000000000001" thickBot="1" x14ac:dyDescent="0.4">
      <c r="A6" s="10">
        <v>2018</v>
      </c>
      <c r="B6" s="13">
        <v>2299927493</v>
      </c>
      <c r="C6" s="14">
        <v>6866618523</v>
      </c>
      <c r="E6" s="94"/>
      <c r="F6" s="88"/>
      <c r="G6" s="88"/>
      <c r="H6" s="84"/>
      <c r="I6" s="37" t="s">
        <v>38</v>
      </c>
      <c r="J6" s="37" t="s">
        <v>37</v>
      </c>
      <c r="K6" s="37"/>
      <c r="L6" s="84"/>
      <c r="M6" s="37" t="s">
        <v>38</v>
      </c>
      <c r="N6" s="37" t="s">
        <v>37</v>
      </c>
      <c r="O6" s="84"/>
      <c r="P6" s="37" t="s">
        <v>38</v>
      </c>
      <c r="Q6" s="37" t="s">
        <v>37</v>
      </c>
      <c r="R6" s="84"/>
    </row>
    <row r="7" spans="1:18" s="9" customFormat="1" ht="18.600000000000001" thickBot="1" x14ac:dyDescent="0.4">
      <c r="A7" s="19">
        <v>2019</v>
      </c>
      <c r="B7" s="20">
        <v>2229097516</v>
      </c>
      <c r="C7" s="21">
        <v>6090071466</v>
      </c>
      <c r="E7" s="25"/>
      <c r="F7" s="25"/>
      <c r="G7" s="25"/>
      <c r="H7" s="26"/>
      <c r="I7" s="38"/>
      <c r="J7" s="38"/>
      <c r="K7" s="38"/>
      <c r="L7" s="26"/>
      <c r="M7" s="38"/>
      <c r="N7" s="38"/>
      <c r="O7" s="38"/>
      <c r="P7" s="38"/>
      <c r="Q7" s="26"/>
      <c r="R7" s="74"/>
    </row>
    <row r="8" spans="1:18" s="9" customFormat="1" ht="18.600000000000001" thickBot="1" x14ac:dyDescent="0.4">
      <c r="A8" s="10">
        <v>2020</v>
      </c>
      <c r="B8" s="13">
        <f>234187230+769060605</f>
        <v>1003247835</v>
      </c>
      <c r="C8" s="14">
        <f>864908036+2138443780</f>
        <v>3003351816</v>
      </c>
      <c r="E8" s="27">
        <v>1</v>
      </c>
      <c r="F8" s="28" t="s">
        <v>12</v>
      </c>
      <c r="G8" s="29" t="s">
        <v>13</v>
      </c>
      <c r="H8" s="30">
        <v>41538000</v>
      </c>
      <c r="I8" s="42">
        <v>0</v>
      </c>
      <c r="J8" s="39">
        <v>0</v>
      </c>
      <c r="K8" s="39"/>
      <c r="L8" s="30">
        <v>0</v>
      </c>
      <c r="M8" s="42">
        <v>0</v>
      </c>
      <c r="N8" s="39">
        <v>0</v>
      </c>
      <c r="O8" s="50">
        <f>L8+H8</f>
        <v>41538000</v>
      </c>
      <c r="P8" s="51">
        <f>M8+I8</f>
        <v>0</v>
      </c>
      <c r="Q8" s="52">
        <f>N8+J8</f>
        <v>0</v>
      </c>
      <c r="R8" s="76">
        <f>SUM(O8,Q8)</f>
        <v>41538000</v>
      </c>
    </row>
    <row r="9" spans="1:18" s="9" customFormat="1" ht="18" x14ac:dyDescent="0.35">
      <c r="A9" s="22" t="s">
        <v>8</v>
      </c>
      <c r="B9" s="23">
        <f>O19</f>
        <v>1437401326</v>
      </c>
      <c r="C9" s="24">
        <f>Q19</f>
        <v>3752713214</v>
      </c>
      <c r="E9" s="27">
        <v>2</v>
      </c>
      <c r="F9" s="28" t="s">
        <v>14</v>
      </c>
      <c r="G9" s="29" t="s">
        <v>15</v>
      </c>
      <c r="H9" s="30">
        <v>2872800</v>
      </c>
      <c r="I9" s="42">
        <v>0</v>
      </c>
      <c r="J9" s="39">
        <v>0</v>
      </c>
      <c r="K9" s="39"/>
      <c r="L9" s="30">
        <v>0</v>
      </c>
      <c r="M9" s="42">
        <v>0</v>
      </c>
      <c r="N9" s="39">
        <v>0</v>
      </c>
      <c r="O9" s="50">
        <f t="shared" ref="O9:Q19" si="0">L9+H9</f>
        <v>2872800</v>
      </c>
      <c r="P9" s="51">
        <f t="shared" si="0"/>
        <v>0</v>
      </c>
      <c r="Q9" s="52">
        <f t="shared" si="0"/>
        <v>0</v>
      </c>
      <c r="R9" s="76">
        <f t="shared" ref="R9:R19" si="1">SUM(O9,Q9)</f>
        <v>2872800</v>
      </c>
    </row>
    <row r="10" spans="1:18" s="15" customFormat="1" ht="18" x14ac:dyDescent="0.35">
      <c r="A10" s="16" t="s">
        <v>3</v>
      </c>
      <c r="B10" s="17">
        <f>SUM(B3:B9)</f>
        <v>9242745056</v>
      </c>
      <c r="C10" s="18">
        <f>SUM(C3:C9)</f>
        <v>25423819459</v>
      </c>
      <c r="E10" s="27">
        <v>3</v>
      </c>
      <c r="F10" s="28" t="s">
        <v>16</v>
      </c>
      <c r="G10" s="29" t="s">
        <v>17</v>
      </c>
      <c r="H10" s="30">
        <v>113062020</v>
      </c>
      <c r="I10" s="42">
        <v>8391.24</v>
      </c>
      <c r="J10" s="39">
        <v>126314972</v>
      </c>
      <c r="K10" s="39"/>
      <c r="L10" s="30">
        <v>0</v>
      </c>
      <c r="M10" s="42">
        <v>0</v>
      </c>
      <c r="N10" s="39">
        <v>0</v>
      </c>
      <c r="O10" s="50">
        <f t="shared" si="0"/>
        <v>113062020</v>
      </c>
      <c r="P10" s="51">
        <f t="shared" si="0"/>
        <v>8391.24</v>
      </c>
      <c r="Q10" s="52">
        <f t="shared" si="0"/>
        <v>126314972</v>
      </c>
      <c r="R10" s="76">
        <f t="shared" si="1"/>
        <v>239376992</v>
      </c>
    </row>
    <row r="11" spans="1:18" ht="15.6" x14ac:dyDescent="0.3">
      <c r="E11" s="27">
        <v>4</v>
      </c>
      <c r="F11" s="28" t="s">
        <v>18</v>
      </c>
      <c r="G11" s="29" t="s">
        <v>19</v>
      </c>
      <c r="H11" s="30">
        <v>0</v>
      </c>
      <c r="I11" s="42">
        <v>0</v>
      </c>
      <c r="J11" s="39">
        <v>0</v>
      </c>
      <c r="K11" s="39"/>
      <c r="L11" s="30">
        <v>0</v>
      </c>
      <c r="M11" s="42">
        <v>0</v>
      </c>
      <c r="N11" s="39">
        <v>0</v>
      </c>
      <c r="O11" s="50">
        <f t="shared" si="0"/>
        <v>0</v>
      </c>
      <c r="P11" s="51">
        <f t="shared" si="0"/>
        <v>0</v>
      </c>
      <c r="Q11" s="52">
        <f t="shared" si="0"/>
        <v>0</v>
      </c>
      <c r="R11" s="76">
        <f t="shared" si="1"/>
        <v>0</v>
      </c>
    </row>
    <row r="12" spans="1:18" ht="15.6" x14ac:dyDescent="0.3">
      <c r="B12" s="2"/>
      <c r="C12" s="2" t="s">
        <v>4</v>
      </c>
      <c r="E12" s="27">
        <v>5</v>
      </c>
      <c r="F12" s="28" t="s">
        <v>20</v>
      </c>
      <c r="G12" s="29" t="s">
        <v>21</v>
      </c>
      <c r="H12" s="30">
        <v>349587487</v>
      </c>
      <c r="I12" s="42">
        <v>66817.41</v>
      </c>
      <c r="J12" s="39">
        <v>996836541</v>
      </c>
      <c r="K12" s="39"/>
      <c r="L12" s="30">
        <v>0</v>
      </c>
      <c r="M12" s="42">
        <v>0</v>
      </c>
      <c r="N12" s="39">
        <v>0</v>
      </c>
      <c r="O12" s="50">
        <f t="shared" si="0"/>
        <v>349587487</v>
      </c>
      <c r="P12" s="51">
        <f t="shared" si="0"/>
        <v>66817.41</v>
      </c>
      <c r="Q12" s="52">
        <f t="shared" si="0"/>
        <v>996836541</v>
      </c>
      <c r="R12" s="76">
        <f t="shared" si="1"/>
        <v>1346424028</v>
      </c>
    </row>
    <row r="13" spans="1:18" ht="15.6" x14ac:dyDescent="0.3">
      <c r="B13" s="1"/>
      <c r="C13" s="1"/>
      <c r="E13" s="27">
        <v>6</v>
      </c>
      <c r="F13" s="28" t="s">
        <v>22</v>
      </c>
      <c r="G13" s="29" t="s">
        <v>23</v>
      </c>
      <c r="H13" s="30">
        <v>621485496</v>
      </c>
      <c r="I13" s="42">
        <v>128067.23000000001</v>
      </c>
      <c r="J13" s="39">
        <v>1871212444</v>
      </c>
      <c r="K13" s="39"/>
      <c r="L13" s="30">
        <v>0</v>
      </c>
      <c r="M13" s="42">
        <v>0</v>
      </c>
      <c r="N13" s="39">
        <v>0</v>
      </c>
      <c r="O13" s="50">
        <f t="shared" si="0"/>
        <v>621485496</v>
      </c>
      <c r="P13" s="51">
        <f t="shared" si="0"/>
        <v>128067.23000000001</v>
      </c>
      <c r="Q13" s="52">
        <f t="shared" si="0"/>
        <v>1871212444</v>
      </c>
      <c r="R13" s="76">
        <f t="shared" si="1"/>
        <v>2492697940</v>
      </c>
    </row>
    <row r="14" spans="1:18" ht="15.6" x14ac:dyDescent="0.3">
      <c r="B14" s="1"/>
      <c r="C14" s="1"/>
      <c r="E14" s="27">
        <v>7</v>
      </c>
      <c r="F14" s="28" t="s">
        <v>24</v>
      </c>
      <c r="G14" s="29" t="s">
        <v>25</v>
      </c>
      <c r="H14" s="30">
        <v>0</v>
      </c>
      <c r="I14" s="42">
        <v>0</v>
      </c>
      <c r="J14" s="39">
        <v>0</v>
      </c>
      <c r="K14" s="39"/>
      <c r="L14" s="30">
        <v>0</v>
      </c>
      <c r="M14" s="42">
        <v>0</v>
      </c>
      <c r="N14" s="39">
        <v>0</v>
      </c>
      <c r="O14" s="50">
        <f t="shared" si="0"/>
        <v>0</v>
      </c>
      <c r="P14" s="51">
        <f t="shared" si="0"/>
        <v>0</v>
      </c>
      <c r="Q14" s="52">
        <f t="shared" si="0"/>
        <v>0</v>
      </c>
      <c r="R14" s="76">
        <f t="shared" si="1"/>
        <v>0</v>
      </c>
    </row>
    <row r="15" spans="1:18" ht="15.6" x14ac:dyDescent="0.3">
      <c r="B15" s="3"/>
      <c r="C15" s="3" t="s">
        <v>5</v>
      </c>
      <c r="E15" s="27">
        <v>8</v>
      </c>
      <c r="F15" s="28" t="s">
        <v>26</v>
      </c>
      <c r="G15" s="29" t="s">
        <v>27</v>
      </c>
      <c r="H15" s="30">
        <v>1860000</v>
      </c>
      <c r="I15" s="42">
        <v>0</v>
      </c>
      <c r="J15" s="39">
        <v>0</v>
      </c>
      <c r="K15" s="39"/>
      <c r="L15" s="30">
        <v>0</v>
      </c>
      <c r="M15" s="42">
        <v>0</v>
      </c>
      <c r="N15" s="39">
        <v>0</v>
      </c>
      <c r="O15" s="50">
        <f t="shared" si="0"/>
        <v>1860000</v>
      </c>
      <c r="P15" s="51">
        <f t="shared" si="0"/>
        <v>0</v>
      </c>
      <c r="Q15" s="52">
        <f t="shared" si="0"/>
        <v>0</v>
      </c>
      <c r="R15" s="76">
        <f t="shared" si="1"/>
        <v>1860000</v>
      </c>
    </row>
    <row r="16" spans="1:18" ht="15.6" x14ac:dyDescent="0.3">
      <c r="C16" t="s">
        <v>6</v>
      </c>
      <c r="E16" s="27">
        <v>9</v>
      </c>
      <c r="F16" s="28" t="s">
        <v>28</v>
      </c>
      <c r="G16" s="29" t="s">
        <v>29</v>
      </c>
      <c r="H16" s="30">
        <v>284202573</v>
      </c>
      <c r="I16" s="42">
        <v>49753.270000000004</v>
      </c>
      <c r="J16" s="39">
        <v>758349255</v>
      </c>
      <c r="K16" s="39"/>
      <c r="L16" s="30">
        <v>0</v>
      </c>
      <c r="M16" s="42">
        <v>0</v>
      </c>
      <c r="N16" s="39">
        <v>0</v>
      </c>
      <c r="O16" s="50">
        <f t="shared" si="0"/>
        <v>284202573</v>
      </c>
      <c r="P16" s="51">
        <f t="shared" si="0"/>
        <v>49753.270000000004</v>
      </c>
      <c r="Q16" s="52">
        <f t="shared" si="0"/>
        <v>758349255</v>
      </c>
      <c r="R16" s="76">
        <f t="shared" si="1"/>
        <v>1042551828</v>
      </c>
    </row>
    <row r="17" spans="5:18" ht="15.6" x14ac:dyDescent="0.3">
      <c r="E17" s="27">
        <v>10</v>
      </c>
      <c r="F17" s="27" t="s">
        <v>30</v>
      </c>
      <c r="G17" s="29" t="s">
        <v>31</v>
      </c>
      <c r="H17" s="30">
        <v>22792950</v>
      </c>
      <c r="I17" s="42">
        <v>0</v>
      </c>
      <c r="J17" s="39">
        <v>0</v>
      </c>
      <c r="K17" s="39"/>
      <c r="L17" s="30">
        <v>0</v>
      </c>
      <c r="M17" s="42">
        <v>0</v>
      </c>
      <c r="N17" s="39">
        <v>0</v>
      </c>
      <c r="O17" s="50">
        <f t="shared" si="0"/>
        <v>22792950</v>
      </c>
      <c r="P17" s="51">
        <f t="shared" si="0"/>
        <v>0</v>
      </c>
      <c r="Q17" s="52">
        <f t="shared" si="0"/>
        <v>0</v>
      </c>
      <c r="R17" s="76">
        <f t="shared" si="1"/>
        <v>22792950</v>
      </c>
    </row>
    <row r="18" spans="5:18" ht="15.6" x14ac:dyDescent="0.3">
      <c r="E18" s="31"/>
      <c r="F18" s="31"/>
      <c r="G18" s="31"/>
      <c r="H18" s="32">
        <v>0</v>
      </c>
      <c r="I18" s="43">
        <v>0</v>
      </c>
      <c r="J18" s="39">
        <v>0</v>
      </c>
      <c r="K18" s="46"/>
      <c r="L18" s="32"/>
      <c r="M18" s="43"/>
      <c r="N18" s="39"/>
      <c r="O18" s="53">
        <f t="shared" si="0"/>
        <v>0</v>
      </c>
      <c r="P18" s="54">
        <f t="shared" si="0"/>
        <v>0</v>
      </c>
      <c r="Q18" s="55">
        <f t="shared" si="0"/>
        <v>0</v>
      </c>
      <c r="R18" s="75">
        <f t="shared" si="1"/>
        <v>0</v>
      </c>
    </row>
    <row r="19" spans="5:18" ht="15.6" x14ac:dyDescent="0.3">
      <c r="E19" s="33"/>
      <c r="F19" s="79" t="s">
        <v>32</v>
      </c>
      <c r="G19" s="80"/>
      <c r="H19" s="34">
        <v>1437401326</v>
      </c>
      <c r="I19" s="44">
        <v>253029.15000000002</v>
      </c>
      <c r="J19" s="40">
        <v>3752713212</v>
      </c>
      <c r="K19" s="40"/>
      <c r="L19" s="34">
        <f>SUM(L8:L18)</f>
        <v>0</v>
      </c>
      <c r="M19" s="44">
        <f>SUM(M8:M18)</f>
        <v>0</v>
      </c>
      <c r="N19" s="40">
        <f>SUM(N8:N18)</f>
        <v>0</v>
      </c>
      <c r="O19" s="47">
        <f t="shared" si="0"/>
        <v>1437401326</v>
      </c>
      <c r="P19" s="49">
        <f t="shared" si="0"/>
        <v>253029.15000000002</v>
      </c>
      <c r="Q19" s="48">
        <v>3752713214</v>
      </c>
      <c r="R19" s="72">
        <f t="shared" si="1"/>
        <v>5190114540</v>
      </c>
    </row>
    <row r="20" spans="5:18" ht="15.6" x14ac:dyDescent="0.3">
      <c r="E20" s="35"/>
      <c r="F20" s="35"/>
      <c r="G20" s="35"/>
      <c r="H20" s="36"/>
      <c r="I20" s="41"/>
      <c r="J20" s="41"/>
      <c r="K20" s="41"/>
      <c r="L20" s="36"/>
      <c r="M20" s="41"/>
      <c r="N20" s="41"/>
      <c r="O20" s="41"/>
      <c r="P20" s="41"/>
      <c r="Q20" s="56"/>
    </row>
    <row r="21" spans="5:18" x14ac:dyDescent="0.3">
      <c r="L21" s="57"/>
    </row>
  </sheetData>
  <mergeCells count="18">
    <mergeCell ref="R5:R6"/>
    <mergeCell ref="F19:G19"/>
    <mergeCell ref="H5:H6"/>
    <mergeCell ref="I5:J5"/>
    <mergeCell ref="L5:L6"/>
    <mergeCell ref="M5:N5"/>
    <mergeCell ref="O5:O6"/>
    <mergeCell ref="P5:Q5"/>
    <mergeCell ref="A1:A2"/>
    <mergeCell ref="E1:Q1"/>
    <mergeCell ref="E2:Q2"/>
    <mergeCell ref="E3:Q3"/>
    <mergeCell ref="E4:E6"/>
    <mergeCell ref="F4:F6"/>
    <mergeCell ref="G4:G6"/>
    <mergeCell ref="H4:J4"/>
    <mergeCell ref="L4:N4"/>
    <mergeCell ref="O4:Q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66E74-56F5-450C-B775-B1FBA6660795}">
  <dimension ref="A1:AM22"/>
  <sheetViews>
    <sheetView topLeftCell="H10" zoomScale="80" zoomScaleNormal="80" workbookViewId="0">
      <selection activeCell="AL39" sqref="AL39"/>
    </sheetView>
  </sheetViews>
  <sheetFormatPr defaultRowHeight="14.4" x14ac:dyDescent="0.3"/>
  <cols>
    <col min="1" max="1" width="20.21875" hidden="1" customWidth="1"/>
    <col min="2" max="2" width="43.77734375" hidden="1" customWidth="1"/>
    <col min="3" max="3" width="43.5546875" hidden="1" customWidth="1"/>
    <col min="4" max="4" width="8.77734375" hidden="1" customWidth="1"/>
    <col min="5" max="5" width="3.44140625" bestFit="1" customWidth="1"/>
    <col min="6" max="6" width="10.77734375" customWidth="1"/>
    <col min="7" max="7" width="30.21875" customWidth="1"/>
    <col min="8" max="8" width="12.5546875" customWidth="1"/>
    <col min="9" max="9" width="11" style="1" customWidth="1"/>
    <col min="10" max="10" width="13.77734375" style="1" bestFit="1" customWidth="1"/>
    <col min="11" max="11" width="2.6640625" style="1" hidden="1" customWidth="1"/>
    <col min="12" max="12" width="13.6640625" hidden="1" customWidth="1"/>
    <col min="13" max="13" width="13.77734375" style="1" hidden="1" customWidth="1"/>
    <col min="14" max="14" width="12" style="1" hidden="1" customWidth="1"/>
    <col min="15" max="17" width="12" style="1" customWidth="1"/>
    <col min="18" max="18" width="2.109375" style="1" hidden="1" customWidth="1"/>
    <col min="19" max="21" width="12" style="1" hidden="1" customWidth="1"/>
    <col min="22" max="24" width="12" style="1" customWidth="1"/>
    <col min="25" max="25" width="2.77734375" style="1" hidden="1" customWidth="1"/>
    <col min="26" max="28" width="12" style="1" hidden="1" customWidth="1"/>
    <col min="29" max="30" width="12" style="1" customWidth="1"/>
    <col min="31" max="31" width="13.77734375" style="1" bestFit="1" customWidth="1"/>
    <col min="32" max="32" width="1.77734375" style="1" hidden="1" customWidth="1"/>
    <col min="33" max="35" width="12" style="1" hidden="1" customWidth="1"/>
    <col min="36" max="36" width="13.6640625" style="1" customWidth="1"/>
    <col min="37" max="37" width="11.21875" style="1" customWidth="1"/>
    <col min="38" max="38" width="14.33203125" customWidth="1"/>
    <col min="39" max="39" width="15.6640625" customWidth="1"/>
  </cols>
  <sheetData>
    <row r="1" spans="1:39" ht="26.25" customHeight="1" x14ac:dyDescent="0.3">
      <c r="A1" s="89" t="s">
        <v>0</v>
      </c>
      <c r="B1" s="4" t="s">
        <v>1</v>
      </c>
      <c r="C1" s="6" t="s">
        <v>2</v>
      </c>
      <c r="E1" s="91" t="s">
        <v>41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spans="1:39" ht="22.5" customHeight="1" thickBot="1" x14ac:dyDescent="0.35">
      <c r="A2" s="90"/>
      <c r="B2" s="5" t="s">
        <v>7</v>
      </c>
      <c r="C2" s="7" t="s">
        <v>7</v>
      </c>
      <c r="E2" s="91" t="s">
        <v>33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</row>
    <row r="3" spans="1:39" s="9" customFormat="1" ht="19.2" thickTop="1" thickBot="1" x14ac:dyDescent="0.4">
      <c r="A3" s="8">
        <v>2015</v>
      </c>
      <c r="B3" s="11">
        <v>416901577</v>
      </c>
      <c r="C3" s="12">
        <v>1107181831</v>
      </c>
      <c r="E3" s="91" t="s">
        <v>48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39" s="9" customFormat="1" ht="46.95" customHeight="1" thickBot="1" x14ac:dyDescent="0.4">
      <c r="A4" s="8"/>
      <c r="B4" s="11"/>
      <c r="C4" s="12"/>
      <c r="E4" s="86" t="s">
        <v>9</v>
      </c>
      <c r="F4" s="86" t="s">
        <v>10</v>
      </c>
      <c r="G4" s="86" t="s">
        <v>11</v>
      </c>
      <c r="H4" s="103" t="s">
        <v>43</v>
      </c>
      <c r="I4" s="103"/>
      <c r="J4" s="103"/>
      <c r="K4" s="103"/>
      <c r="L4" s="103"/>
      <c r="M4" s="103"/>
      <c r="N4" s="103"/>
      <c r="O4" s="104" t="s">
        <v>44</v>
      </c>
      <c r="P4" s="104"/>
      <c r="Q4" s="104"/>
      <c r="R4" s="104"/>
      <c r="S4" s="104"/>
      <c r="T4" s="104"/>
      <c r="U4" s="104"/>
      <c r="V4" s="101" t="s">
        <v>45</v>
      </c>
      <c r="W4" s="101"/>
      <c r="X4" s="101"/>
      <c r="Y4" s="101"/>
      <c r="Z4" s="101"/>
      <c r="AA4" s="101"/>
      <c r="AB4" s="101"/>
      <c r="AC4" s="122" t="s">
        <v>46</v>
      </c>
      <c r="AD4" s="122"/>
      <c r="AE4" s="122"/>
      <c r="AF4" s="122"/>
      <c r="AG4" s="122"/>
      <c r="AH4" s="122"/>
      <c r="AI4" s="122"/>
      <c r="AJ4" s="116" t="s">
        <v>47</v>
      </c>
      <c r="AK4" s="117"/>
      <c r="AL4" s="118"/>
      <c r="AM4" s="114" t="s">
        <v>49</v>
      </c>
    </row>
    <row r="5" spans="1:39" s="9" customFormat="1" ht="19.05" customHeight="1" thickBot="1" x14ac:dyDescent="0.4">
      <c r="A5" s="10">
        <v>2016</v>
      </c>
      <c r="B5" s="13">
        <v>1244213753</v>
      </c>
      <c r="C5" s="14">
        <v>2322518677</v>
      </c>
      <c r="E5" s="87"/>
      <c r="F5" s="87"/>
      <c r="G5" s="87"/>
      <c r="H5" s="100" t="s">
        <v>39</v>
      </c>
      <c r="I5" s="100"/>
      <c r="J5" s="100"/>
      <c r="K5" s="69"/>
      <c r="L5" s="100" t="s">
        <v>40</v>
      </c>
      <c r="M5" s="100"/>
      <c r="N5" s="100"/>
      <c r="O5" s="105" t="s">
        <v>39</v>
      </c>
      <c r="P5" s="105"/>
      <c r="Q5" s="105"/>
      <c r="R5" s="68"/>
      <c r="S5" s="105" t="s">
        <v>40</v>
      </c>
      <c r="T5" s="105"/>
      <c r="U5" s="105"/>
      <c r="V5" s="102" t="s">
        <v>39</v>
      </c>
      <c r="W5" s="102"/>
      <c r="X5" s="102"/>
      <c r="Y5" s="67"/>
      <c r="Z5" s="102" t="s">
        <v>40</v>
      </c>
      <c r="AA5" s="102"/>
      <c r="AB5" s="102"/>
      <c r="AC5" s="123" t="s">
        <v>39</v>
      </c>
      <c r="AD5" s="123"/>
      <c r="AE5" s="123"/>
      <c r="AF5" s="66"/>
      <c r="AG5" s="123" t="s">
        <v>40</v>
      </c>
      <c r="AH5" s="123"/>
      <c r="AI5" s="123"/>
      <c r="AJ5" s="119"/>
      <c r="AK5" s="120"/>
      <c r="AL5" s="121"/>
      <c r="AM5" s="115"/>
    </row>
    <row r="6" spans="1:39" s="9" customFormat="1" ht="18.45" customHeight="1" thickBot="1" x14ac:dyDescent="0.4">
      <c r="A6" s="8">
        <v>2017</v>
      </c>
      <c r="B6" s="11">
        <v>611955556</v>
      </c>
      <c r="C6" s="12">
        <v>2281363932</v>
      </c>
      <c r="E6" s="87"/>
      <c r="F6" s="87"/>
      <c r="G6" s="87"/>
      <c r="H6" s="110" t="s">
        <v>35</v>
      </c>
      <c r="I6" s="112" t="s">
        <v>36</v>
      </c>
      <c r="J6" s="113"/>
      <c r="K6" s="58"/>
      <c r="L6" s="110" t="s">
        <v>35</v>
      </c>
      <c r="M6" s="112" t="s">
        <v>36</v>
      </c>
      <c r="N6" s="113"/>
      <c r="O6" s="106" t="s">
        <v>35</v>
      </c>
      <c r="P6" s="108" t="s">
        <v>36</v>
      </c>
      <c r="Q6" s="109"/>
      <c r="R6" s="60"/>
      <c r="S6" s="106" t="s">
        <v>35</v>
      </c>
      <c r="T6" s="108" t="s">
        <v>36</v>
      </c>
      <c r="U6" s="109"/>
      <c r="V6" s="98" t="s">
        <v>35</v>
      </c>
      <c r="W6" s="96" t="s">
        <v>36</v>
      </c>
      <c r="X6" s="97"/>
      <c r="Y6" s="62"/>
      <c r="Z6" s="98" t="s">
        <v>35</v>
      </c>
      <c r="AA6" s="96" t="s">
        <v>36</v>
      </c>
      <c r="AB6" s="97"/>
      <c r="AC6" s="124" t="s">
        <v>35</v>
      </c>
      <c r="AD6" s="126" t="s">
        <v>36</v>
      </c>
      <c r="AE6" s="127"/>
      <c r="AF6" s="64"/>
      <c r="AG6" s="124" t="s">
        <v>35</v>
      </c>
      <c r="AH6" s="126" t="s">
        <v>36</v>
      </c>
      <c r="AI6" s="127"/>
      <c r="AJ6" s="83" t="s">
        <v>35</v>
      </c>
      <c r="AK6" s="81" t="s">
        <v>36</v>
      </c>
      <c r="AL6" s="82"/>
      <c r="AM6" s="83" t="s">
        <v>37</v>
      </c>
    </row>
    <row r="7" spans="1:39" s="9" customFormat="1" ht="18.600000000000001" thickBot="1" x14ac:dyDescent="0.4">
      <c r="A7" s="10">
        <v>2018</v>
      </c>
      <c r="B7" s="13">
        <v>2299927493</v>
      </c>
      <c r="C7" s="14">
        <v>6866618523</v>
      </c>
      <c r="E7" s="88"/>
      <c r="F7" s="88"/>
      <c r="G7" s="88"/>
      <c r="H7" s="111"/>
      <c r="I7" s="59" t="s">
        <v>38</v>
      </c>
      <c r="J7" s="59" t="s">
        <v>37</v>
      </c>
      <c r="K7" s="59"/>
      <c r="L7" s="111"/>
      <c r="M7" s="59" t="s">
        <v>38</v>
      </c>
      <c r="N7" s="59" t="s">
        <v>37</v>
      </c>
      <c r="O7" s="107"/>
      <c r="P7" s="61" t="s">
        <v>38</v>
      </c>
      <c r="Q7" s="61" t="s">
        <v>37</v>
      </c>
      <c r="R7" s="61"/>
      <c r="S7" s="107"/>
      <c r="T7" s="61" t="s">
        <v>38</v>
      </c>
      <c r="U7" s="61" t="s">
        <v>37</v>
      </c>
      <c r="V7" s="99"/>
      <c r="W7" s="63" t="s">
        <v>38</v>
      </c>
      <c r="X7" s="63" t="s">
        <v>37</v>
      </c>
      <c r="Y7" s="63"/>
      <c r="Z7" s="99"/>
      <c r="AA7" s="63" t="s">
        <v>38</v>
      </c>
      <c r="AB7" s="63" t="s">
        <v>37</v>
      </c>
      <c r="AC7" s="125"/>
      <c r="AD7" s="65" t="s">
        <v>38</v>
      </c>
      <c r="AE7" s="65" t="s">
        <v>37</v>
      </c>
      <c r="AF7" s="65"/>
      <c r="AG7" s="125"/>
      <c r="AH7" s="65" t="s">
        <v>38</v>
      </c>
      <c r="AI7" s="65" t="s">
        <v>37</v>
      </c>
      <c r="AJ7" s="84"/>
      <c r="AK7" s="37" t="s">
        <v>38</v>
      </c>
      <c r="AL7" s="37" t="s">
        <v>37</v>
      </c>
      <c r="AM7" s="84"/>
    </row>
    <row r="8" spans="1:39" s="9" customFormat="1" ht="18.600000000000001" thickBot="1" x14ac:dyDescent="0.4">
      <c r="A8" s="19">
        <v>2019</v>
      </c>
      <c r="B8" s="20">
        <v>2229097516</v>
      </c>
      <c r="C8" s="21">
        <v>6090071466</v>
      </c>
      <c r="E8" s="25"/>
      <c r="F8" s="25"/>
      <c r="G8" s="25"/>
      <c r="H8" s="26"/>
      <c r="I8" s="38"/>
      <c r="J8" s="38"/>
      <c r="K8" s="38"/>
      <c r="L8" s="26"/>
      <c r="M8" s="38"/>
      <c r="N8" s="38"/>
      <c r="O8" s="26"/>
      <c r="P8" s="38"/>
      <c r="Q8" s="38"/>
      <c r="R8" s="38"/>
      <c r="S8" s="26"/>
      <c r="T8" s="38"/>
      <c r="U8" s="38"/>
      <c r="V8" s="26"/>
      <c r="W8" s="38"/>
      <c r="X8" s="38"/>
      <c r="Y8" s="38"/>
      <c r="Z8" s="26"/>
      <c r="AA8" s="38"/>
      <c r="AB8" s="38"/>
      <c r="AC8" s="26"/>
      <c r="AD8" s="38"/>
      <c r="AE8" s="38"/>
      <c r="AF8" s="38"/>
      <c r="AG8" s="26"/>
      <c r="AH8" s="38"/>
      <c r="AI8" s="38"/>
      <c r="AJ8" s="38"/>
      <c r="AK8" s="38"/>
      <c r="AL8" s="26"/>
      <c r="AM8" s="77"/>
    </row>
    <row r="9" spans="1:39" s="9" customFormat="1" ht="18.600000000000001" thickBot="1" x14ac:dyDescent="0.4">
      <c r="A9" s="10">
        <v>2020</v>
      </c>
      <c r="B9" s="13">
        <f>234187230+769060605</f>
        <v>1003247835</v>
      </c>
      <c r="C9" s="14">
        <f>864908036+2138443780</f>
        <v>3003351816</v>
      </c>
      <c r="E9" s="27">
        <v>1</v>
      </c>
      <c r="F9" s="28" t="s">
        <v>12</v>
      </c>
      <c r="G9" s="29" t="s">
        <v>13</v>
      </c>
      <c r="H9" s="30">
        <v>15000000</v>
      </c>
      <c r="I9" s="42">
        <v>0</v>
      </c>
      <c r="J9" s="39">
        <v>0</v>
      </c>
      <c r="K9" s="39"/>
      <c r="L9" s="30">
        <v>0</v>
      </c>
      <c r="M9" s="30">
        <v>0</v>
      </c>
      <c r="N9" s="39">
        <v>0</v>
      </c>
      <c r="O9" s="39">
        <v>9329400</v>
      </c>
      <c r="P9" s="42">
        <v>0</v>
      </c>
      <c r="Q9" s="39">
        <v>0</v>
      </c>
      <c r="R9" s="39"/>
      <c r="S9" s="30">
        <v>0</v>
      </c>
      <c r="T9" s="30">
        <v>0</v>
      </c>
      <c r="U9" s="39">
        <v>0</v>
      </c>
      <c r="V9" s="30">
        <v>2208600</v>
      </c>
      <c r="W9" s="42">
        <v>0</v>
      </c>
      <c r="X9" s="39">
        <v>0</v>
      </c>
      <c r="Y9" s="39"/>
      <c r="Z9" s="30">
        <v>0</v>
      </c>
      <c r="AA9" s="42">
        <v>0</v>
      </c>
      <c r="AB9" s="39">
        <v>0</v>
      </c>
      <c r="AC9" s="30">
        <v>15000000</v>
      </c>
      <c r="AD9" s="42">
        <v>0</v>
      </c>
      <c r="AE9" s="39">
        <v>0</v>
      </c>
      <c r="AF9" s="39"/>
      <c r="AG9" s="30">
        <v>0</v>
      </c>
      <c r="AH9" s="42">
        <v>0</v>
      </c>
      <c r="AI9" s="39">
        <v>0</v>
      </c>
      <c r="AJ9" s="50">
        <f>SUM(H9,O9,V9,AC9)</f>
        <v>41538000</v>
      </c>
      <c r="AK9" s="51">
        <f>SUM(I9,P9,W9,AD9)</f>
        <v>0</v>
      </c>
      <c r="AL9" s="52">
        <f>SUM(J9,Q9,X9,AE9)</f>
        <v>0</v>
      </c>
      <c r="AM9" s="78">
        <f>SUM(AJ9,AL9)</f>
        <v>41538000</v>
      </c>
    </row>
    <row r="10" spans="1:39" s="9" customFormat="1" ht="18" x14ac:dyDescent="0.35">
      <c r="A10" s="22" t="s">
        <v>8</v>
      </c>
      <c r="B10" s="23">
        <f>AJ20</f>
        <v>1437401326</v>
      </c>
      <c r="C10" s="24">
        <f>AL20</f>
        <v>3752713214</v>
      </c>
      <c r="E10" s="27">
        <v>2</v>
      </c>
      <c r="F10" s="28" t="s">
        <v>14</v>
      </c>
      <c r="G10" s="29" t="s">
        <v>15</v>
      </c>
      <c r="H10" s="30">
        <v>0</v>
      </c>
      <c r="I10" s="42">
        <v>0</v>
      </c>
      <c r="J10" s="39">
        <v>0</v>
      </c>
      <c r="K10" s="39"/>
      <c r="L10" s="30">
        <v>0</v>
      </c>
      <c r="M10" s="30">
        <v>0</v>
      </c>
      <c r="N10" s="39">
        <v>0</v>
      </c>
      <c r="O10" s="30">
        <v>0</v>
      </c>
      <c r="P10" s="42">
        <v>0</v>
      </c>
      <c r="Q10" s="39">
        <v>0</v>
      </c>
      <c r="R10" s="39"/>
      <c r="S10" s="30">
        <v>0</v>
      </c>
      <c r="T10" s="30">
        <v>0</v>
      </c>
      <c r="U10" s="39">
        <v>0</v>
      </c>
      <c r="V10" s="30">
        <v>2872800</v>
      </c>
      <c r="W10" s="42">
        <v>0</v>
      </c>
      <c r="X10" s="39">
        <v>0</v>
      </c>
      <c r="Y10" s="39"/>
      <c r="Z10" s="30">
        <v>0</v>
      </c>
      <c r="AA10" s="42">
        <v>0</v>
      </c>
      <c r="AB10" s="39">
        <v>0</v>
      </c>
      <c r="AC10" s="30">
        <v>0</v>
      </c>
      <c r="AD10" s="42">
        <v>0</v>
      </c>
      <c r="AE10" s="39">
        <v>0</v>
      </c>
      <c r="AF10" s="39"/>
      <c r="AG10" s="30">
        <v>0</v>
      </c>
      <c r="AH10" s="42">
        <v>0</v>
      </c>
      <c r="AI10" s="39">
        <v>0</v>
      </c>
      <c r="AJ10" s="50">
        <f t="shared" ref="AJ10:AJ18" si="0">SUM(H10,O10,V10,AC10)</f>
        <v>2872800</v>
      </c>
      <c r="AK10" s="51">
        <f t="shared" ref="AK10:AK18" si="1">SUM(I10,P10,W10,AD10)</f>
        <v>0</v>
      </c>
      <c r="AL10" s="52">
        <f t="shared" ref="AL10:AL19" si="2">SUM(J10,Q10,X10,AE10)</f>
        <v>0</v>
      </c>
      <c r="AM10" s="78">
        <f t="shared" ref="AM10:AM20" si="3">SUM(AJ10,AL10)</f>
        <v>2872800</v>
      </c>
    </row>
    <row r="11" spans="1:39" s="15" customFormat="1" ht="18" x14ac:dyDescent="0.35">
      <c r="A11" s="16" t="s">
        <v>3</v>
      </c>
      <c r="B11" s="17">
        <f>SUM(B3:B10)</f>
        <v>9242745056</v>
      </c>
      <c r="C11" s="18">
        <f>SUM(C3:C10)</f>
        <v>25423819459</v>
      </c>
      <c r="E11" s="27">
        <v>3</v>
      </c>
      <c r="F11" s="28" t="s">
        <v>16</v>
      </c>
      <c r="G11" s="29" t="s">
        <v>17</v>
      </c>
      <c r="H11" s="30">
        <v>6225209</v>
      </c>
      <c r="I11" s="42">
        <v>399.6</v>
      </c>
      <c r="J11" s="39">
        <v>5725867</v>
      </c>
      <c r="K11" s="39"/>
      <c r="L11" s="30">
        <v>0</v>
      </c>
      <c r="M11" s="30">
        <v>0</v>
      </c>
      <c r="N11" s="39">
        <v>0</v>
      </c>
      <c r="O11" s="30">
        <v>34090765</v>
      </c>
      <c r="P11" s="42">
        <v>1427.4</v>
      </c>
      <c r="Q11" s="39">
        <v>21030598</v>
      </c>
      <c r="R11" s="39"/>
      <c r="S11" s="30">
        <v>0</v>
      </c>
      <c r="T11" s="30">
        <v>0</v>
      </c>
      <c r="U11" s="39">
        <v>0</v>
      </c>
      <c r="V11" s="30">
        <v>43854616</v>
      </c>
      <c r="W11" s="42">
        <v>4321.9799999999996</v>
      </c>
      <c r="X11" s="39">
        <v>64588220</v>
      </c>
      <c r="Y11" s="39"/>
      <c r="Z11" s="30">
        <v>0</v>
      </c>
      <c r="AA11" s="42">
        <v>0</v>
      </c>
      <c r="AB11" s="39">
        <v>0</v>
      </c>
      <c r="AC11" s="30">
        <v>28891430</v>
      </c>
      <c r="AD11" s="42">
        <v>2242.2600000000002</v>
      </c>
      <c r="AE11" s="39">
        <v>34970287</v>
      </c>
      <c r="AF11" s="39"/>
      <c r="AG11" s="30">
        <v>0</v>
      </c>
      <c r="AH11" s="42">
        <v>0</v>
      </c>
      <c r="AI11" s="39">
        <v>0</v>
      </c>
      <c r="AJ11" s="50">
        <f t="shared" si="0"/>
        <v>113062020</v>
      </c>
      <c r="AK11" s="51">
        <f t="shared" si="1"/>
        <v>8391.24</v>
      </c>
      <c r="AL11" s="52">
        <f>SUM(J11,Q11,X11,AE11)</f>
        <v>126314972</v>
      </c>
      <c r="AM11" s="78">
        <f t="shared" si="3"/>
        <v>239376992</v>
      </c>
    </row>
    <row r="12" spans="1:39" ht="15.6" x14ac:dyDescent="0.3">
      <c r="E12" s="27">
        <v>4</v>
      </c>
      <c r="F12" s="28" t="s">
        <v>18</v>
      </c>
      <c r="G12" s="29" t="s">
        <v>19</v>
      </c>
      <c r="H12" s="30">
        <v>0</v>
      </c>
      <c r="I12" s="42">
        <v>0</v>
      </c>
      <c r="J12" s="39">
        <v>0</v>
      </c>
      <c r="K12" s="39"/>
      <c r="L12" s="30">
        <v>0</v>
      </c>
      <c r="M12" s="30">
        <v>0</v>
      </c>
      <c r="N12" s="39">
        <v>0</v>
      </c>
      <c r="O12" s="30">
        <v>0</v>
      </c>
      <c r="P12" s="42">
        <v>0</v>
      </c>
      <c r="Q12" s="39">
        <v>0</v>
      </c>
      <c r="R12" s="39"/>
      <c r="S12" s="30">
        <v>0</v>
      </c>
      <c r="T12" s="30">
        <v>0</v>
      </c>
      <c r="U12" s="39">
        <v>0</v>
      </c>
      <c r="V12" s="30">
        <v>0</v>
      </c>
      <c r="W12" s="42">
        <v>0</v>
      </c>
      <c r="X12" s="39">
        <v>0</v>
      </c>
      <c r="Y12" s="39"/>
      <c r="Z12" s="30">
        <v>0</v>
      </c>
      <c r="AA12" s="42">
        <v>0</v>
      </c>
      <c r="AB12" s="39">
        <v>0</v>
      </c>
      <c r="AC12" s="30">
        <v>0</v>
      </c>
      <c r="AD12" s="42">
        <v>0</v>
      </c>
      <c r="AE12" s="39">
        <v>0</v>
      </c>
      <c r="AF12" s="39"/>
      <c r="AG12" s="30">
        <v>0</v>
      </c>
      <c r="AH12" s="42">
        <v>0</v>
      </c>
      <c r="AI12" s="39">
        <v>0</v>
      </c>
      <c r="AJ12" s="50">
        <f t="shared" si="0"/>
        <v>0</v>
      </c>
      <c r="AK12" s="51">
        <f t="shared" si="1"/>
        <v>0</v>
      </c>
      <c r="AL12" s="52">
        <f t="shared" si="2"/>
        <v>0</v>
      </c>
      <c r="AM12" s="78">
        <f t="shared" si="3"/>
        <v>0</v>
      </c>
    </row>
    <row r="13" spans="1:39" ht="15.6" x14ac:dyDescent="0.3">
      <c r="B13" s="2"/>
      <c r="C13" s="2" t="s">
        <v>4</v>
      </c>
      <c r="E13" s="27">
        <v>5</v>
      </c>
      <c r="F13" s="28" t="s">
        <v>20</v>
      </c>
      <c r="G13" s="29" t="s">
        <v>21</v>
      </c>
      <c r="H13" s="30">
        <v>52145330</v>
      </c>
      <c r="I13" s="42">
        <v>11321.95</v>
      </c>
      <c r="J13" s="39">
        <v>162707743</v>
      </c>
      <c r="K13" s="39"/>
      <c r="L13" s="30">
        <v>0</v>
      </c>
      <c r="M13" s="30">
        <v>0</v>
      </c>
      <c r="N13" s="39">
        <v>0</v>
      </c>
      <c r="O13" s="30">
        <v>60949720</v>
      </c>
      <c r="P13" s="42">
        <v>12536.67</v>
      </c>
      <c r="Q13" s="39">
        <v>180943146</v>
      </c>
      <c r="R13" s="39"/>
      <c r="S13" s="30">
        <v>0</v>
      </c>
      <c r="T13" s="30">
        <v>0</v>
      </c>
      <c r="U13" s="39">
        <v>0</v>
      </c>
      <c r="V13" s="30">
        <v>89104289</v>
      </c>
      <c r="W13" s="42">
        <v>14875.06</v>
      </c>
      <c r="X13" s="39">
        <v>222033616</v>
      </c>
      <c r="Y13" s="39"/>
      <c r="Z13" s="30">
        <v>0</v>
      </c>
      <c r="AA13" s="42">
        <v>0</v>
      </c>
      <c r="AB13" s="39">
        <v>0</v>
      </c>
      <c r="AC13" s="30">
        <v>147388148</v>
      </c>
      <c r="AD13" s="42">
        <v>28083.73</v>
      </c>
      <c r="AE13" s="39">
        <v>431152036</v>
      </c>
      <c r="AF13" s="39"/>
      <c r="AG13" s="30">
        <v>0</v>
      </c>
      <c r="AH13" s="42">
        <v>0</v>
      </c>
      <c r="AI13" s="39">
        <v>0</v>
      </c>
      <c r="AJ13" s="50">
        <f t="shared" si="0"/>
        <v>349587487</v>
      </c>
      <c r="AK13" s="51">
        <f t="shared" si="1"/>
        <v>66817.41</v>
      </c>
      <c r="AL13" s="52">
        <f t="shared" si="2"/>
        <v>996836541</v>
      </c>
      <c r="AM13" s="78">
        <f t="shared" si="3"/>
        <v>1346424028</v>
      </c>
    </row>
    <row r="14" spans="1:39" ht="15.6" x14ac:dyDescent="0.3">
      <c r="B14" s="1"/>
      <c r="C14" s="1"/>
      <c r="E14" s="27">
        <v>6</v>
      </c>
      <c r="F14" s="28" t="s">
        <v>22</v>
      </c>
      <c r="G14" s="29" t="s">
        <v>23</v>
      </c>
      <c r="H14" s="30">
        <v>313095980</v>
      </c>
      <c r="I14" s="42">
        <v>64707.86</v>
      </c>
      <c r="J14" s="39">
        <v>926338835</v>
      </c>
      <c r="K14" s="39"/>
      <c r="L14" s="30">
        <v>0</v>
      </c>
      <c r="M14" s="30">
        <v>0</v>
      </c>
      <c r="N14" s="39">
        <v>0</v>
      </c>
      <c r="O14" s="30">
        <v>161627046</v>
      </c>
      <c r="P14" s="42">
        <v>32315.24</v>
      </c>
      <c r="Q14" s="39">
        <v>472401943</v>
      </c>
      <c r="R14" s="39"/>
      <c r="S14" s="30">
        <v>0</v>
      </c>
      <c r="T14" s="30">
        <v>0</v>
      </c>
      <c r="U14" s="39">
        <v>0</v>
      </c>
      <c r="V14" s="30">
        <v>64205580</v>
      </c>
      <c r="W14" s="42">
        <v>14478.57</v>
      </c>
      <c r="X14" s="39">
        <v>215942303</v>
      </c>
      <c r="Y14" s="39"/>
      <c r="Z14" s="30">
        <v>0</v>
      </c>
      <c r="AA14" s="42">
        <v>0</v>
      </c>
      <c r="AB14" s="39">
        <v>0</v>
      </c>
      <c r="AC14" s="30">
        <v>82556890</v>
      </c>
      <c r="AD14" s="42">
        <v>16565.560000000001</v>
      </c>
      <c r="AE14" s="39">
        <v>256529363</v>
      </c>
      <c r="AF14" s="39"/>
      <c r="AG14" s="30">
        <v>0</v>
      </c>
      <c r="AH14" s="42">
        <v>0</v>
      </c>
      <c r="AI14" s="39">
        <v>0</v>
      </c>
      <c r="AJ14" s="50">
        <f t="shared" si="0"/>
        <v>621485496</v>
      </c>
      <c r="AK14" s="51">
        <f t="shared" si="1"/>
        <v>128067.23000000001</v>
      </c>
      <c r="AL14" s="52">
        <f t="shared" si="2"/>
        <v>1871212444</v>
      </c>
      <c r="AM14" s="78">
        <f t="shared" si="3"/>
        <v>2492697940</v>
      </c>
    </row>
    <row r="15" spans="1:39" ht="15.6" x14ac:dyDescent="0.3">
      <c r="B15" s="1"/>
      <c r="C15" s="1"/>
      <c r="E15" s="27">
        <v>7</v>
      </c>
      <c r="F15" s="28" t="s">
        <v>24</v>
      </c>
      <c r="G15" s="29" t="s">
        <v>25</v>
      </c>
      <c r="H15" s="30">
        <v>0</v>
      </c>
      <c r="I15" s="42">
        <v>0</v>
      </c>
      <c r="J15" s="39">
        <v>0</v>
      </c>
      <c r="K15" s="39"/>
      <c r="L15" s="30">
        <v>0</v>
      </c>
      <c r="M15" s="30">
        <v>0</v>
      </c>
      <c r="N15" s="39">
        <v>0</v>
      </c>
      <c r="O15" s="30">
        <v>0</v>
      </c>
      <c r="P15" s="42">
        <v>0</v>
      </c>
      <c r="Q15" s="39">
        <v>0</v>
      </c>
      <c r="R15" s="39"/>
      <c r="S15" s="30">
        <v>0</v>
      </c>
      <c r="T15" s="30">
        <v>0</v>
      </c>
      <c r="U15" s="39">
        <v>0</v>
      </c>
      <c r="V15" s="30">
        <v>0</v>
      </c>
      <c r="W15" s="42">
        <v>0</v>
      </c>
      <c r="X15" s="39">
        <v>0</v>
      </c>
      <c r="Y15" s="39"/>
      <c r="Z15" s="30">
        <v>0</v>
      </c>
      <c r="AA15" s="42">
        <v>0</v>
      </c>
      <c r="AB15" s="39">
        <v>0</v>
      </c>
      <c r="AC15" s="30">
        <v>0</v>
      </c>
      <c r="AD15" s="42">
        <v>0</v>
      </c>
      <c r="AE15" s="39">
        <v>0</v>
      </c>
      <c r="AF15" s="39"/>
      <c r="AG15" s="30">
        <v>0</v>
      </c>
      <c r="AH15" s="42">
        <v>0</v>
      </c>
      <c r="AI15" s="39">
        <v>0</v>
      </c>
      <c r="AJ15" s="50">
        <f t="shared" si="0"/>
        <v>0</v>
      </c>
      <c r="AK15" s="51">
        <f t="shared" si="1"/>
        <v>0</v>
      </c>
      <c r="AL15" s="52">
        <f t="shared" si="2"/>
        <v>0</v>
      </c>
      <c r="AM15" s="78">
        <f t="shared" si="3"/>
        <v>0</v>
      </c>
    </row>
    <row r="16" spans="1:39" ht="15.6" x14ac:dyDescent="0.3">
      <c r="B16" s="3"/>
      <c r="C16" s="3" t="s">
        <v>5</v>
      </c>
      <c r="E16" s="27">
        <v>8</v>
      </c>
      <c r="F16" s="28" t="s">
        <v>26</v>
      </c>
      <c r="G16" s="29" t="s">
        <v>27</v>
      </c>
      <c r="H16" s="30">
        <v>0</v>
      </c>
      <c r="I16" s="42">
        <v>0</v>
      </c>
      <c r="J16" s="39">
        <v>0</v>
      </c>
      <c r="K16" s="39"/>
      <c r="L16" s="30">
        <v>0</v>
      </c>
      <c r="M16" s="30">
        <v>0</v>
      </c>
      <c r="N16" s="39">
        <v>0</v>
      </c>
      <c r="O16" s="30">
        <v>1860000</v>
      </c>
      <c r="P16" s="42">
        <v>0</v>
      </c>
      <c r="Q16" s="39">
        <v>0</v>
      </c>
      <c r="R16" s="39"/>
      <c r="S16" s="30">
        <v>0</v>
      </c>
      <c r="T16" s="30">
        <v>0</v>
      </c>
      <c r="U16" s="39">
        <v>0</v>
      </c>
      <c r="V16" s="30">
        <v>0</v>
      </c>
      <c r="W16" s="42">
        <v>0</v>
      </c>
      <c r="X16" s="39">
        <v>0</v>
      </c>
      <c r="Y16" s="39"/>
      <c r="Z16" s="30">
        <v>0</v>
      </c>
      <c r="AA16" s="42">
        <v>0</v>
      </c>
      <c r="AB16" s="39">
        <v>0</v>
      </c>
      <c r="AC16" s="30">
        <v>0</v>
      </c>
      <c r="AD16" s="42">
        <v>0</v>
      </c>
      <c r="AE16" s="39">
        <v>0</v>
      </c>
      <c r="AF16" s="39"/>
      <c r="AG16" s="30">
        <v>0</v>
      </c>
      <c r="AH16" s="42">
        <v>0</v>
      </c>
      <c r="AI16" s="39">
        <v>0</v>
      </c>
      <c r="AJ16" s="50">
        <f t="shared" si="0"/>
        <v>1860000</v>
      </c>
      <c r="AK16" s="51">
        <f t="shared" si="1"/>
        <v>0</v>
      </c>
      <c r="AL16" s="52">
        <f t="shared" si="2"/>
        <v>0</v>
      </c>
      <c r="AM16" s="78">
        <f t="shared" si="3"/>
        <v>1860000</v>
      </c>
    </row>
    <row r="17" spans="3:39" ht="15.6" x14ac:dyDescent="0.3">
      <c r="C17" t="s">
        <v>6</v>
      </c>
      <c r="E17" s="27">
        <v>9</v>
      </c>
      <c r="F17" s="28" t="s">
        <v>28</v>
      </c>
      <c r="G17" s="29" t="s">
        <v>29</v>
      </c>
      <c r="H17" s="30">
        <v>1799550</v>
      </c>
      <c r="I17" s="42">
        <v>0</v>
      </c>
      <c r="J17" s="39">
        <v>0</v>
      </c>
      <c r="K17" s="39"/>
      <c r="L17" s="30">
        <v>0</v>
      </c>
      <c r="M17" s="30">
        <v>0</v>
      </c>
      <c r="N17" s="39">
        <v>0</v>
      </c>
      <c r="O17" s="30">
        <v>95331460</v>
      </c>
      <c r="P17" s="42">
        <v>18333.650000000001</v>
      </c>
      <c r="Q17" s="39">
        <v>272011641</v>
      </c>
      <c r="R17" s="39"/>
      <c r="S17" s="30">
        <v>0</v>
      </c>
      <c r="T17" s="30">
        <v>0</v>
      </c>
      <c r="U17" s="39">
        <v>0</v>
      </c>
      <c r="V17" s="30">
        <v>70046093</v>
      </c>
      <c r="W17" s="42">
        <v>7193.32</v>
      </c>
      <c r="X17" s="39">
        <v>107015188</v>
      </c>
      <c r="Y17" s="39"/>
      <c r="Z17" s="30">
        <v>0</v>
      </c>
      <c r="AA17" s="42">
        <v>0</v>
      </c>
      <c r="AB17" s="39">
        <v>0</v>
      </c>
      <c r="AC17" s="30">
        <v>117025470</v>
      </c>
      <c r="AD17" s="42">
        <v>24226.3</v>
      </c>
      <c r="AE17" s="39">
        <v>379322426</v>
      </c>
      <c r="AF17" s="39"/>
      <c r="AG17" s="30">
        <v>0</v>
      </c>
      <c r="AH17" s="42">
        <v>0</v>
      </c>
      <c r="AI17" s="39">
        <v>0</v>
      </c>
      <c r="AJ17" s="50">
        <f t="shared" si="0"/>
        <v>284202573</v>
      </c>
      <c r="AK17" s="51">
        <f t="shared" si="1"/>
        <v>49753.270000000004</v>
      </c>
      <c r="AL17" s="52">
        <f t="shared" si="2"/>
        <v>758349255</v>
      </c>
      <c r="AM17" s="78">
        <f t="shared" si="3"/>
        <v>1042551828</v>
      </c>
    </row>
    <row r="18" spans="3:39" ht="15.6" x14ac:dyDescent="0.3">
      <c r="E18" s="27">
        <v>10</v>
      </c>
      <c r="F18" s="27" t="s">
        <v>30</v>
      </c>
      <c r="G18" s="29" t="s">
        <v>31</v>
      </c>
      <c r="H18" s="30">
        <v>0</v>
      </c>
      <c r="I18" s="42">
        <v>0</v>
      </c>
      <c r="J18" s="39">
        <v>0</v>
      </c>
      <c r="K18" s="39"/>
      <c r="L18" s="30">
        <v>0</v>
      </c>
      <c r="M18" s="30">
        <v>0</v>
      </c>
      <c r="N18" s="39">
        <v>0</v>
      </c>
      <c r="O18" s="30">
        <v>0</v>
      </c>
      <c r="P18" s="42">
        <v>0</v>
      </c>
      <c r="Q18" s="39">
        <v>0</v>
      </c>
      <c r="R18" s="39"/>
      <c r="S18" s="30">
        <v>0</v>
      </c>
      <c r="T18" s="30">
        <v>0</v>
      </c>
      <c r="U18" s="39">
        <v>0</v>
      </c>
      <c r="V18" s="30">
        <v>10899450</v>
      </c>
      <c r="W18" s="42">
        <v>0</v>
      </c>
      <c r="X18" s="39">
        <v>0</v>
      </c>
      <c r="Y18" s="39"/>
      <c r="Z18" s="30">
        <v>0</v>
      </c>
      <c r="AA18" s="42">
        <v>0</v>
      </c>
      <c r="AB18" s="39">
        <v>0</v>
      </c>
      <c r="AC18" s="30">
        <v>11893500</v>
      </c>
      <c r="AD18" s="42">
        <v>0</v>
      </c>
      <c r="AE18" s="39">
        <v>0</v>
      </c>
      <c r="AF18" s="39"/>
      <c r="AG18" s="30">
        <v>0</v>
      </c>
      <c r="AH18" s="42">
        <v>0</v>
      </c>
      <c r="AI18" s="39">
        <v>0</v>
      </c>
      <c r="AJ18" s="50">
        <f t="shared" si="0"/>
        <v>22792950</v>
      </c>
      <c r="AK18" s="51">
        <f t="shared" si="1"/>
        <v>0</v>
      </c>
      <c r="AL18" s="52">
        <f t="shared" si="2"/>
        <v>0</v>
      </c>
      <c r="AM18" s="78">
        <f t="shared" si="3"/>
        <v>22792950</v>
      </c>
    </row>
    <row r="19" spans="3:39" ht="15.6" x14ac:dyDescent="0.3">
      <c r="E19" s="31"/>
      <c r="F19" s="31"/>
      <c r="G19" s="31"/>
      <c r="H19" s="32"/>
      <c r="I19" s="43"/>
      <c r="J19" s="39"/>
      <c r="K19" s="46"/>
      <c r="L19" s="32"/>
      <c r="M19" s="43"/>
      <c r="N19" s="39"/>
      <c r="O19" s="32"/>
      <c r="P19" s="43"/>
      <c r="Q19" s="39"/>
      <c r="R19" s="46"/>
      <c r="S19" s="32"/>
      <c r="T19" s="43"/>
      <c r="U19" s="39"/>
      <c r="V19" s="32"/>
      <c r="W19" s="43"/>
      <c r="X19" s="39"/>
      <c r="Y19" s="46"/>
      <c r="Z19" s="32"/>
      <c r="AA19" s="43"/>
      <c r="AB19" s="39"/>
      <c r="AC19" s="32"/>
      <c r="AD19" s="43"/>
      <c r="AE19" s="39"/>
      <c r="AF19" s="46"/>
      <c r="AG19" s="32"/>
      <c r="AH19" s="43"/>
      <c r="AI19" s="39"/>
      <c r="AJ19" s="53">
        <f t="shared" ref="AJ19:AK19" si="4">L19+H19</f>
        <v>0</v>
      </c>
      <c r="AK19" s="54">
        <f t="shared" si="4"/>
        <v>0</v>
      </c>
      <c r="AL19" s="52">
        <f t="shared" si="2"/>
        <v>0</v>
      </c>
      <c r="AM19" s="78">
        <f t="shared" si="3"/>
        <v>0</v>
      </c>
    </row>
    <row r="20" spans="3:39" ht="15.6" x14ac:dyDescent="0.3">
      <c r="E20" s="33"/>
      <c r="F20" s="79" t="s">
        <v>32</v>
      </c>
      <c r="G20" s="80"/>
      <c r="H20" s="34">
        <f>SUM(H9:H18)</f>
        <v>388266069</v>
      </c>
      <c r="I20" s="70">
        <f>SUM(I9:I18)</f>
        <v>76429.41</v>
      </c>
      <c r="J20" s="34">
        <f>SUM(J9:J18)</f>
        <v>1094772445</v>
      </c>
      <c r="K20" s="40"/>
      <c r="L20" s="34">
        <f>SUM(L9:L19)</f>
        <v>0</v>
      </c>
      <c r="M20" s="44">
        <f>SUM(M9:M19)</f>
        <v>0</v>
      </c>
      <c r="N20" s="40">
        <f>SUM(N9:N19)</f>
        <v>0</v>
      </c>
      <c r="O20" s="34">
        <f>SUM(O9:O18)</f>
        <v>363188391</v>
      </c>
      <c r="P20" s="70">
        <f>SUM(P9:P18)</f>
        <v>64612.959999999999</v>
      </c>
      <c r="Q20" s="34">
        <f>SUM(Q9:Q18)</f>
        <v>946387328</v>
      </c>
      <c r="R20" s="40"/>
      <c r="S20" s="34">
        <f>SUM(S9:S19)</f>
        <v>0</v>
      </c>
      <c r="T20" s="44">
        <f>SUM(T9:T19)</f>
        <v>0</v>
      </c>
      <c r="U20" s="40">
        <f>SUM(U9:U19)</f>
        <v>0</v>
      </c>
      <c r="V20" s="34">
        <f>SUM(V9:V18)</f>
        <v>283191428</v>
      </c>
      <c r="W20" s="70">
        <f>SUM(W9:W18)</f>
        <v>40868.93</v>
      </c>
      <c r="X20" s="34">
        <f>SUM(X9:X18)</f>
        <v>609579327</v>
      </c>
      <c r="Y20" s="40"/>
      <c r="Z20" s="34">
        <f>SUM(Z9:Z19)</f>
        <v>0</v>
      </c>
      <c r="AA20" s="44">
        <f>SUM(AA9:AA19)</f>
        <v>0</v>
      </c>
      <c r="AB20" s="40">
        <f>SUM(AB9:AB19)</f>
        <v>0</v>
      </c>
      <c r="AC20" s="34">
        <f>SUM(AC9:AC18)</f>
        <v>402755438</v>
      </c>
      <c r="AD20" s="70">
        <f>SUM(AD9:AD18)</f>
        <v>71117.850000000006</v>
      </c>
      <c r="AE20" s="34">
        <f>SUM(AE9:AE18)</f>
        <v>1101974112</v>
      </c>
      <c r="AF20" s="40"/>
      <c r="AG20" s="34">
        <f>SUM(AG9:AG19)</f>
        <v>0</v>
      </c>
      <c r="AH20" s="44">
        <f>SUM(AH9:AH19)</f>
        <v>0</v>
      </c>
      <c r="AI20" s="40">
        <f>SUM(AI9:AI19)</f>
        <v>0</v>
      </c>
      <c r="AJ20" s="34">
        <f>SUM(AJ9:AJ18)</f>
        <v>1437401326</v>
      </c>
      <c r="AK20" s="70">
        <f>SUM(AK9:AK18)</f>
        <v>253029.15000000002</v>
      </c>
      <c r="AL20" s="34">
        <v>3752713214</v>
      </c>
      <c r="AM20" s="72">
        <f t="shared" si="3"/>
        <v>5190114540</v>
      </c>
    </row>
    <row r="21" spans="3:39" ht="15.6" x14ac:dyDescent="0.3">
      <c r="E21" s="35"/>
      <c r="F21" s="35"/>
      <c r="G21" s="35"/>
      <c r="H21" s="36"/>
      <c r="I21" s="41"/>
      <c r="J21" s="41"/>
      <c r="K21" s="41"/>
      <c r="L21" s="36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56"/>
    </row>
    <row r="22" spans="3:39" x14ac:dyDescent="0.3">
      <c r="L22" s="57"/>
    </row>
  </sheetData>
  <mergeCells count="41">
    <mergeCell ref="AM4:AM5"/>
    <mergeCell ref="AM6:AM7"/>
    <mergeCell ref="AJ4:AL5"/>
    <mergeCell ref="AC4:AI4"/>
    <mergeCell ref="AC5:AE5"/>
    <mergeCell ref="AG5:AI5"/>
    <mergeCell ref="AC6:AC7"/>
    <mergeCell ref="AD6:AE6"/>
    <mergeCell ref="AG6:AG7"/>
    <mergeCell ref="AH6:AI6"/>
    <mergeCell ref="AJ6:AJ7"/>
    <mergeCell ref="AK6:AL6"/>
    <mergeCell ref="F20:G20"/>
    <mergeCell ref="H4:N4"/>
    <mergeCell ref="O4:U4"/>
    <mergeCell ref="O5:Q5"/>
    <mergeCell ref="S5:U5"/>
    <mergeCell ref="O6:O7"/>
    <mergeCell ref="P6:Q6"/>
    <mergeCell ref="S6:S7"/>
    <mergeCell ref="T6:U6"/>
    <mergeCell ref="H6:H7"/>
    <mergeCell ref="I6:J6"/>
    <mergeCell ref="L6:L7"/>
    <mergeCell ref="M6:N6"/>
    <mergeCell ref="F4:F7"/>
    <mergeCell ref="G4:G7"/>
    <mergeCell ref="W6:X6"/>
    <mergeCell ref="Z6:Z7"/>
    <mergeCell ref="AA6:AB6"/>
    <mergeCell ref="A1:A2"/>
    <mergeCell ref="E1:AL1"/>
    <mergeCell ref="E2:AL2"/>
    <mergeCell ref="E3:AL3"/>
    <mergeCell ref="H5:J5"/>
    <mergeCell ref="L5:N5"/>
    <mergeCell ref="V4:AB4"/>
    <mergeCell ref="V5:X5"/>
    <mergeCell ref="Z5:AB5"/>
    <mergeCell ref="E4:E7"/>
    <mergeCell ref="V6:V7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 PSDH-DR 2021</vt:lpstr>
      <vt:lpstr>Data PSDH-DR 2022</vt:lpstr>
      <vt:lpstr>Data PSDH-DR 2022 (Per TW)</vt:lpstr>
      <vt:lpstr>'Data PSDH-DR 2021'!Print_Area</vt:lpstr>
      <vt:lpstr>'Data PSDH-DR 2022'!Print_Area</vt:lpstr>
      <vt:lpstr>'Data PSDH-DR 2022 (Per TW)'!Print_Area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muhammadfahrurrozi95@gmail.com</cp:lastModifiedBy>
  <cp:lastPrinted>2021-12-09T06:47:03Z</cp:lastPrinted>
  <dcterms:created xsi:type="dcterms:W3CDTF">2020-06-03T06:44:32Z</dcterms:created>
  <dcterms:modified xsi:type="dcterms:W3CDTF">2023-03-28T00:42:24Z</dcterms:modified>
</cp:coreProperties>
</file>