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495" yWindow="75" windowWidth="10800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J19" i="1"/>
  <c r="H19"/>
  <c r="F19"/>
  <c r="D19"/>
  <c r="M18"/>
  <c r="L18"/>
  <c r="K18" s="1"/>
  <c r="B18"/>
  <c r="A18"/>
  <c r="M17"/>
  <c r="L17"/>
  <c r="K17" s="1"/>
  <c r="B17"/>
  <c r="A17"/>
  <c r="M16"/>
  <c r="L16"/>
  <c r="K16" s="1"/>
  <c r="B16"/>
  <c r="A16"/>
  <c r="M15"/>
  <c r="L15"/>
  <c r="K15" s="1"/>
  <c r="B15"/>
  <c r="A15"/>
  <c r="M14"/>
  <c r="L14"/>
  <c r="K14" s="1"/>
  <c r="B14"/>
  <c r="A14"/>
  <c r="M13"/>
  <c r="L13"/>
  <c r="K13" s="1"/>
  <c r="B13"/>
  <c r="A13"/>
  <c r="M12"/>
  <c r="L12"/>
  <c r="K12" s="1"/>
  <c r="B12"/>
  <c r="A12"/>
  <c r="M11"/>
  <c r="L11"/>
  <c r="K11" s="1"/>
  <c r="B11"/>
  <c r="A11"/>
  <c r="M10"/>
  <c r="L10"/>
  <c r="K10" s="1"/>
  <c r="B10"/>
  <c r="A10"/>
  <c r="M9"/>
  <c r="L9"/>
  <c r="I9" s="1"/>
  <c r="B9"/>
  <c r="A9"/>
  <c r="E13" l="1"/>
  <c r="E17"/>
  <c r="E14"/>
  <c r="E18"/>
  <c r="E10"/>
  <c r="I13"/>
  <c r="E15"/>
  <c r="I17"/>
  <c r="E11"/>
  <c r="M19"/>
  <c r="E9"/>
  <c r="I11"/>
  <c r="E12"/>
  <c r="I15"/>
  <c r="E16"/>
  <c r="L19"/>
  <c r="L20" s="1"/>
  <c r="I10"/>
  <c r="I12"/>
  <c r="I14"/>
  <c r="I16"/>
  <c r="I18"/>
  <c r="N19"/>
  <c r="N9"/>
  <c r="N10"/>
  <c r="N11"/>
  <c r="N12"/>
  <c r="N13"/>
  <c r="N14"/>
  <c r="N15"/>
  <c r="N16"/>
  <c r="N17"/>
  <c r="N18"/>
  <c r="G9"/>
  <c r="K9"/>
  <c r="G10"/>
  <c r="G11"/>
  <c r="G12"/>
  <c r="G13"/>
  <c r="G14"/>
  <c r="G15"/>
  <c r="G16"/>
  <c r="G17"/>
  <c r="G18"/>
  <c r="G19" l="1"/>
  <c r="K19"/>
  <c r="E19"/>
  <c r="I19"/>
</calcChain>
</file>

<file path=xl/sharedStrings.xml><?xml version="1.0" encoding="utf-8"?>
<sst xmlns="http://schemas.openxmlformats.org/spreadsheetml/2006/main" count="26" uniqueCount="17">
  <si>
    <t>NO</t>
  </si>
  <si>
    <t>KABUPATEN</t>
  </si>
  <si>
    <t>PUSKESMAS</t>
  </si>
  <si>
    <t xml:space="preserve">STRATA POSYANDU </t>
  </si>
  <si>
    <t>POSYANDU AKTIF</t>
  </si>
  <si>
    <t>PRATAMA</t>
  </si>
  <si>
    <t>MADYA</t>
  </si>
  <si>
    <t>PURNAMA</t>
  </si>
  <si>
    <t>MANDIRI</t>
  </si>
  <si>
    <t>JUMLAH</t>
  </si>
  <si>
    <t>%</t>
  </si>
  <si>
    <t>JUMLAH (KAB/KOTA)</t>
  </si>
  <si>
    <t>RASIO POSYANDU PER 100 BALITA</t>
  </si>
  <si>
    <t>PROVINSI NUSA TENGGARA BARAT</t>
  </si>
  <si>
    <t>Sumber: Dinas Kesehatan Provinsi NTB</t>
  </si>
  <si>
    <t>JUMLAH POSYANDU MENURUT STRATA DAN KABUPATEN/KOTA</t>
  </si>
  <si>
    <t>TAHUN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</si>
</sst>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7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</fills>
  <borders count="2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7" xfId="0" applyFont="1" applyBorder="1"/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2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2" fontId="3" fillId="0" borderId="13" xfId="0" applyNumberFormat="1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15" xfId="0" applyFont="1" applyBorder="1"/>
    <xf numFmtId="2" fontId="3" fillId="0" borderId="11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" xfId="0" applyFont="1" applyBorder="1"/>
    <xf numFmtId="0" fontId="4" fillId="0" borderId="17" xfId="0" applyFont="1" applyBorder="1"/>
    <xf numFmtId="1" fontId="3" fillId="2" borderId="18" xfId="0" applyNumberFormat="1" applyFont="1" applyFill="1" applyBorder="1" applyAlignment="1">
      <alignment vertical="center"/>
    </xf>
    <xf numFmtId="2" fontId="3" fillId="2" borderId="19" xfId="0" applyNumberFormat="1" applyFont="1" applyFill="1" applyBorder="1" applyAlignment="1">
      <alignment vertical="center"/>
    </xf>
    <xf numFmtId="1" fontId="3" fillId="2" borderId="19" xfId="0" applyNumberFormat="1" applyFont="1" applyFill="1" applyBorder="1" applyAlignment="1">
      <alignment vertical="center"/>
    </xf>
    <xf numFmtId="2" fontId="3" fillId="2" borderId="20" xfId="0" applyNumberFormat="1" applyFont="1" applyFill="1" applyBorder="1" applyAlignment="1">
      <alignment vertical="center"/>
    </xf>
    <xf numFmtId="1" fontId="3" fillId="0" borderId="2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7" fontId="3" fillId="0" borderId="12" xfId="1" applyNumberFormat="1" applyFont="1" applyBorder="1" applyAlignment="1">
      <alignment vertical="center"/>
    </xf>
    <xf numFmtId="167" fontId="3" fillId="0" borderId="13" xfId="1" applyNumberFormat="1" applyFont="1" applyBorder="1" applyAlignment="1">
      <alignment vertical="center"/>
    </xf>
    <xf numFmtId="167" fontId="3" fillId="0" borderId="13" xfId="1" applyNumberFormat="1" applyFont="1" applyFill="1" applyBorder="1" applyAlignment="1">
      <alignment vertical="center"/>
    </xf>
    <xf numFmtId="167" fontId="3" fillId="0" borderId="14" xfId="1" applyNumberFormat="1" applyFont="1" applyBorder="1" applyAlignment="1">
      <alignment vertical="center"/>
    </xf>
    <xf numFmtId="167" fontId="3" fillId="0" borderId="11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ngembalian%20Database/Dinas%20Kesehatan/LAMPIRAN%20JUKNIS%20PROFIL%20KES%202017_Prov%20NTB.xls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BPS"/>
      <sheetName val="2BPS"/>
      <sheetName val="3BPS"/>
      <sheetName val="4KIA"/>
      <sheetName val="5KIA"/>
      <sheetName val="6KIA"/>
      <sheetName val="7TB "/>
      <sheetName val="8TB"/>
      <sheetName val="9TB"/>
      <sheetName val="10PNEU"/>
      <sheetName val="11HIV"/>
      <sheetName val="12HIV"/>
      <sheetName val="13DIARE"/>
      <sheetName val="14KUSTA"/>
      <sheetName val="15KUSTA"/>
      <sheetName val="16KUSTA"/>
      <sheetName val="17KUSTA"/>
      <sheetName val="18AFP"/>
      <sheetName val="19PD3I"/>
      <sheetName val="20PD3I"/>
      <sheetName val="21DBD"/>
      <sheetName val="22MALARIA"/>
      <sheetName val="23FILARIASIS"/>
      <sheetName val="24PTM"/>
      <sheetName val="25PTM"/>
      <sheetName val="26PTM"/>
      <sheetName val="27SURV"/>
      <sheetName val="28SURV"/>
      <sheetName val="29KIA"/>
      <sheetName val="30IMUN_KIA"/>
      <sheetName val="31IMUN"/>
      <sheetName val="32GIZI"/>
      <sheetName val="33KIA"/>
      <sheetName val="34KIA"/>
      <sheetName val="35KIA"/>
      <sheetName val="36KIA"/>
      <sheetName val="37KIA"/>
      <sheetName val="38KIA"/>
      <sheetName val="39GIZI"/>
      <sheetName val="40KIA"/>
      <sheetName val="41UCI"/>
      <sheetName val="42IMUN"/>
      <sheetName val="43IMUN"/>
      <sheetName val="44GIZI"/>
      <sheetName val="45GIZI"/>
      <sheetName val="46KIA_GIZI"/>
      <sheetName val="47GIZI"/>
      <sheetName val="48GIZI"/>
      <sheetName val="49PROMKES"/>
      <sheetName val="50YANKES"/>
      <sheetName val="51UKGS"/>
      <sheetName val="52USILA"/>
      <sheetName val="53JKN"/>
      <sheetName val="54YANKES"/>
      <sheetName val="55RSU"/>
      <sheetName val="56RSU"/>
      <sheetName val="57PROMKES"/>
      <sheetName val="58PL"/>
      <sheetName val="59PL"/>
      <sheetName val="60PL"/>
      <sheetName val="61PL"/>
      <sheetName val="62PL"/>
      <sheetName val="63PL"/>
      <sheetName val="64PL"/>
      <sheetName val="65PL"/>
      <sheetName val="66IFK"/>
      <sheetName val="67YANKES"/>
      <sheetName val="68YANKES"/>
      <sheetName val="69PROMKES"/>
      <sheetName val="70PROMKES"/>
      <sheetName val="71PROMKES"/>
      <sheetName val="72SDM"/>
      <sheetName val="73SDM"/>
      <sheetName val="74SDM"/>
      <sheetName val="75SDM"/>
      <sheetName val="76SDM"/>
      <sheetName val="77SDM"/>
      <sheetName val="78SDM"/>
      <sheetName val="79SDM"/>
      <sheetName val="80SDM"/>
      <sheetName val="81PROGLAP"/>
    </sheetNames>
    <sheetDataSet>
      <sheetData sheetId="0"/>
      <sheetData sheetId="1"/>
      <sheetData sheetId="2">
        <row r="10">
          <cell r="F10">
            <v>512840.99999999988</v>
          </cell>
        </row>
      </sheetData>
      <sheetData sheetId="3"/>
      <sheetData sheetId="4">
        <row r="12">
          <cell r="A12">
            <v>1</v>
          </cell>
          <cell r="B12" t="str">
            <v xml:space="preserve"> Lombok Barat</v>
          </cell>
        </row>
        <row r="13">
          <cell r="A13">
            <v>2</v>
          </cell>
          <cell r="B13" t="str">
            <v xml:space="preserve"> Lombok Tengah</v>
          </cell>
        </row>
        <row r="14">
          <cell r="A14">
            <v>3</v>
          </cell>
          <cell r="B14" t="str">
            <v xml:space="preserve"> Lombok Timur</v>
          </cell>
        </row>
        <row r="15">
          <cell r="A15">
            <v>4</v>
          </cell>
          <cell r="B15" t="str">
            <v xml:space="preserve"> Sumbawa</v>
          </cell>
        </row>
        <row r="16">
          <cell r="A16">
            <v>5</v>
          </cell>
          <cell r="B16" t="str">
            <v xml:space="preserve"> Dompu</v>
          </cell>
        </row>
        <row r="17">
          <cell r="A17">
            <v>6</v>
          </cell>
          <cell r="B17" t="str">
            <v xml:space="preserve"> Bima</v>
          </cell>
        </row>
        <row r="18">
          <cell r="A18">
            <v>7</v>
          </cell>
          <cell r="B18" t="str">
            <v xml:space="preserve"> Sumbawa Barat</v>
          </cell>
        </row>
        <row r="19">
          <cell r="A19">
            <v>8</v>
          </cell>
          <cell r="B19" t="str">
            <v xml:space="preserve"> Lombok Utara</v>
          </cell>
        </row>
        <row r="20">
          <cell r="A20">
            <v>9</v>
          </cell>
          <cell r="B20" t="str">
            <v xml:space="preserve"> Kota Mataram</v>
          </cell>
        </row>
        <row r="21">
          <cell r="A21">
            <v>10</v>
          </cell>
          <cell r="B21" t="str">
            <v xml:space="preserve"> Kota Bima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7"/>
  <sheetViews>
    <sheetView tabSelected="1" topLeftCell="J1" workbookViewId="0">
      <selection activeCell="C9" sqref="C9:C18"/>
    </sheetView>
  </sheetViews>
  <sheetFormatPr defaultRowHeight="15"/>
  <cols>
    <col min="1" max="1" width="9.140625" style="2"/>
    <col min="2" max="2" width="20.5703125" style="2" customWidth="1"/>
    <col min="3" max="14" width="15.7109375" style="2" customWidth="1"/>
    <col min="15" max="16384" width="9.140625" style="2"/>
  </cols>
  <sheetData>
    <row r="1" spans="1:26" ht="20.25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>
      <c r="A2" s="34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>
      <c r="A3" s="34" t="s">
        <v>16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40" customFormat="1" ht="15.75">
      <c r="A5" s="49" t="s">
        <v>0</v>
      </c>
      <c r="B5" s="49" t="s">
        <v>1</v>
      </c>
      <c r="C5" s="49" t="s">
        <v>2</v>
      </c>
      <c r="D5" s="35" t="s">
        <v>3</v>
      </c>
      <c r="E5" s="36"/>
      <c r="F5" s="36"/>
      <c r="G5" s="36"/>
      <c r="H5" s="36"/>
      <c r="I5" s="36"/>
      <c r="J5" s="36"/>
      <c r="K5" s="36"/>
      <c r="L5" s="49" t="s">
        <v>9</v>
      </c>
      <c r="M5" s="37" t="s">
        <v>4</v>
      </c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s="40" customFormat="1" ht="15.75">
      <c r="A6" s="50"/>
      <c r="B6" s="50"/>
      <c r="C6" s="50"/>
      <c r="D6" s="41" t="s">
        <v>5</v>
      </c>
      <c r="E6" s="42"/>
      <c r="F6" s="41" t="s">
        <v>6</v>
      </c>
      <c r="G6" s="42"/>
      <c r="H6" s="41" t="s">
        <v>7</v>
      </c>
      <c r="I6" s="42"/>
      <c r="J6" s="41" t="s">
        <v>8</v>
      </c>
      <c r="K6" s="47"/>
      <c r="L6" s="50"/>
      <c r="M6" s="43"/>
      <c r="N6" s="44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s="40" customFormat="1" ht="15.75">
      <c r="A7" s="51"/>
      <c r="B7" s="51"/>
      <c r="C7" s="51"/>
      <c r="D7" s="45" t="s">
        <v>9</v>
      </c>
      <c r="E7" s="45" t="s">
        <v>10</v>
      </c>
      <c r="F7" s="46" t="s">
        <v>9</v>
      </c>
      <c r="G7" s="45" t="s">
        <v>10</v>
      </c>
      <c r="H7" s="46" t="s">
        <v>9</v>
      </c>
      <c r="I7" s="45" t="s">
        <v>10</v>
      </c>
      <c r="J7" s="46" t="s">
        <v>9</v>
      </c>
      <c r="K7" s="48" t="s">
        <v>10</v>
      </c>
      <c r="L7" s="51"/>
      <c r="M7" s="46" t="s">
        <v>9</v>
      </c>
      <c r="N7" s="45" t="s">
        <v>10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>
      <c r="A8" s="6">
        <v>1</v>
      </c>
      <c r="B8" s="7">
        <v>2</v>
      </c>
      <c r="C8" s="6">
        <v>3</v>
      </c>
      <c r="D8" s="7">
        <v>4</v>
      </c>
      <c r="E8" s="6">
        <v>5</v>
      </c>
      <c r="F8" s="7">
        <v>6</v>
      </c>
      <c r="G8" s="6">
        <v>7</v>
      </c>
      <c r="H8" s="7">
        <v>8</v>
      </c>
      <c r="I8" s="6">
        <v>9</v>
      </c>
      <c r="J8" s="7">
        <v>10</v>
      </c>
      <c r="K8" s="6">
        <v>11</v>
      </c>
      <c r="L8" s="7">
        <v>12</v>
      </c>
      <c r="M8" s="6">
        <v>13</v>
      </c>
      <c r="N8" s="7">
        <v>14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8">
        <f>'[1]4KIA'!A12</f>
        <v>1</v>
      </c>
      <c r="B9" s="9" t="str">
        <f>'[1]4KIA'!B12</f>
        <v xml:space="preserve"> Lombok Barat</v>
      </c>
      <c r="C9" s="52">
        <v>17</v>
      </c>
      <c r="D9" s="52">
        <v>20</v>
      </c>
      <c r="E9" s="10">
        <f t="shared" ref="E9:E18" si="0">D9/$L9*100</f>
        <v>2.2650056625141564</v>
      </c>
      <c r="F9" s="52">
        <v>142</v>
      </c>
      <c r="G9" s="10">
        <f t="shared" ref="G9:G18" si="1">F9/$L9*100</f>
        <v>16.081540203850508</v>
      </c>
      <c r="H9" s="52">
        <v>703</v>
      </c>
      <c r="I9" s="10">
        <f t="shared" ref="I9:I18" si="2">H9/$L9*100</f>
        <v>79.614949037372597</v>
      </c>
      <c r="J9" s="52">
        <v>18</v>
      </c>
      <c r="K9" s="10">
        <f t="shared" ref="K9:K18" si="3">J9/$L9*100</f>
        <v>2.0385050962627407</v>
      </c>
      <c r="L9" s="52">
        <f t="shared" ref="L9:L18" si="4">SUM(D9,F9,H9,J9)</f>
        <v>883</v>
      </c>
      <c r="M9" s="52">
        <f t="shared" ref="M9:M18" si="5">SUM(H9,J9)</f>
        <v>721</v>
      </c>
      <c r="N9" s="10">
        <f t="shared" ref="N9:N19" si="6">M9/L9*100</f>
        <v>81.653454133635336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1">
        <f>'[1]4KIA'!A13</f>
        <v>2</v>
      </c>
      <c r="B10" s="12" t="str">
        <f>'[1]4KIA'!B13</f>
        <v xml:space="preserve"> Lombok Tengah</v>
      </c>
      <c r="C10" s="53">
        <v>25</v>
      </c>
      <c r="D10" s="53">
        <v>487</v>
      </c>
      <c r="E10" s="13">
        <f t="shared" si="0"/>
        <v>29.987684729064039</v>
      </c>
      <c r="F10" s="53">
        <v>686</v>
      </c>
      <c r="G10" s="13">
        <f t="shared" si="1"/>
        <v>42.241379310344826</v>
      </c>
      <c r="H10" s="53">
        <v>415</v>
      </c>
      <c r="I10" s="13">
        <f t="shared" si="2"/>
        <v>25.554187192118228</v>
      </c>
      <c r="J10" s="53">
        <v>36</v>
      </c>
      <c r="K10" s="13">
        <f t="shared" si="3"/>
        <v>2.2167487684729066</v>
      </c>
      <c r="L10" s="53">
        <f t="shared" si="4"/>
        <v>1624</v>
      </c>
      <c r="M10" s="53">
        <f t="shared" si="5"/>
        <v>451</v>
      </c>
      <c r="N10" s="13">
        <f t="shared" si="6"/>
        <v>27.770935960591132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1">
        <f>'[1]4KIA'!A14</f>
        <v>3</v>
      </c>
      <c r="B11" s="12" t="str">
        <f>'[1]4KIA'!B14</f>
        <v xml:space="preserve"> Lombok Timur</v>
      </c>
      <c r="C11" s="53">
        <v>29</v>
      </c>
      <c r="D11" s="53">
        <v>67</v>
      </c>
      <c r="E11" s="13">
        <f t="shared" si="0"/>
        <v>3.8840579710144931</v>
      </c>
      <c r="F11" s="53">
        <v>803</v>
      </c>
      <c r="G11" s="13">
        <f t="shared" si="1"/>
        <v>46.550724637681157</v>
      </c>
      <c r="H11" s="53">
        <v>723</v>
      </c>
      <c r="I11" s="13">
        <f t="shared" si="2"/>
        <v>41.913043478260867</v>
      </c>
      <c r="J11" s="53">
        <v>132</v>
      </c>
      <c r="K11" s="13">
        <f t="shared" si="3"/>
        <v>7.6521739130434776</v>
      </c>
      <c r="L11" s="53">
        <f t="shared" si="4"/>
        <v>1725</v>
      </c>
      <c r="M11" s="53">
        <f t="shared" si="5"/>
        <v>855</v>
      </c>
      <c r="N11" s="13">
        <f t="shared" si="6"/>
        <v>49.565217391304351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1">
        <f>'[1]4KIA'!A15</f>
        <v>4</v>
      </c>
      <c r="B12" s="12" t="str">
        <f>'[1]4KIA'!B15</f>
        <v xml:space="preserve"> Sumbawa</v>
      </c>
      <c r="C12" s="53">
        <v>25</v>
      </c>
      <c r="D12" s="53">
        <v>21</v>
      </c>
      <c r="E12" s="13">
        <f t="shared" si="0"/>
        <v>3.0612244897959182</v>
      </c>
      <c r="F12" s="53">
        <v>297</v>
      </c>
      <c r="G12" s="13">
        <f t="shared" si="1"/>
        <v>43.294460641399418</v>
      </c>
      <c r="H12" s="53">
        <v>297</v>
      </c>
      <c r="I12" s="13">
        <f t="shared" si="2"/>
        <v>43.294460641399418</v>
      </c>
      <c r="J12" s="53">
        <v>71</v>
      </c>
      <c r="K12" s="13">
        <f t="shared" si="3"/>
        <v>10.349854227405247</v>
      </c>
      <c r="L12" s="53">
        <f t="shared" si="4"/>
        <v>686</v>
      </c>
      <c r="M12" s="53">
        <f t="shared" si="5"/>
        <v>368</v>
      </c>
      <c r="N12" s="13">
        <f t="shared" si="6"/>
        <v>53.644314868804663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1">
        <f>'[1]4KIA'!A16</f>
        <v>5</v>
      </c>
      <c r="B13" s="12" t="str">
        <f>'[1]4KIA'!B16</f>
        <v xml:space="preserve"> Dompu</v>
      </c>
      <c r="C13" s="53">
        <v>9</v>
      </c>
      <c r="D13" s="53">
        <v>18</v>
      </c>
      <c r="E13" s="13">
        <f t="shared" si="0"/>
        <v>4.3795620437956204</v>
      </c>
      <c r="F13" s="53">
        <v>43</v>
      </c>
      <c r="G13" s="13">
        <f t="shared" si="1"/>
        <v>10.46228710462287</v>
      </c>
      <c r="H13" s="53">
        <v>345</v>
      </c>
      <c r="I13" s="13">
        <f t="shared" si="2"/>
        <v>83.941605839416056</v>
      </c>
      <c r="J13" s="53">
        <v>5</v>
      </c>
      <c r="K13" s="13">
        <f t="shared" si="3"/>
        <v>1.2165450121654502</v>
      </c>
      <c r="L13" s="53">
        <f t="shared" si="4"/>
        <v>411</v>
      </c>
      <c r="M13" s="53">
        <f t="shared" si="5"/>
        <v>350</v>
      </c>
      <c r="N13" s="13">
        <f t="shared" si="6"/>
        <v>85.15815085158151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1">
        <f>'[1]4KIA'!A17</f>
        <v>6</v>
      </c>
      <c r="B14" s="12" t="str">
        <f>'[1]4KIA'!B17</f>
        <v xml:space="preserve"> Bima</v>
      </c>
      <c r="C14" s="53">
        <v>21</v>
      </c>
      <c r="D14" s="53">
        <v>26</v>
      </c>
      <c r="E14" s="13">
        <f t="shared" si="0"/>
        <v>4.220779220779221</v>
      </c>
      <c r="F14" s="53">
        <v>214</v>
      </c>
      <c r="G14" s="13">
        <f t="shared" si="1"/>
        <v>34.740259740259738</v>
      </c>
      <c r="H14" s="53">
        <v>357</v>
      </c>
      <c r="I14" s="13">
        <f t="shared" si="2"/>
        <v>57.95454545454546</v>
      </c>
      <c r="J14" s="53">
        <v>19</v>
      </c>
      <c r="K14" s="13">
        <f t="shared" si="3"/>
        <v>3.0844155844155843</v>
      </c>
      <c r="L14" s="53">
        <f t="shared" si="4"/>
        <v>616</v>
      </c>
      <c r="M14" s="53">
        <f t="shared" si="5"/>
        <v>376</v>
      </c>
      <c r="N14" s="13">
        <f t="shared" si="6"/>
        <v>61.038961038961034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1">
        <f>'[1]4KIA'!A18</f>
        <v>7</v>
      </c>
      <c r="B15" s="12" t="str">
        <f>'[1]4KIA'!B18</f>
        <v xml:space="preserve"> Sumbawa Barat</v>
      </c>
      <c r="C15" s="53">
        <v>9</v>
      </c>
      <c r="D15" s="53">
        <v>3</v>
      </c>
      <c r="E15" s="13">
        <f t="shared" si="0"/>
        <v>1.4084507042253522</v>
      </c>
      <c r="F15" s="53">
        <v>71</v>
      </c>
      <c r="G15" s="13">
        <f t="shared" si="1"/>
        <v>33.333333333333329</v>
      </c>
      <c r="H15" s="53">
        <v>124</v>
      </c>
      <c r="I15" s="13">
        <f t="shared" si="2"/>
        <v>58.215962441314552</v>
      </c>
      <c r="J15" s="53">
        <v>15</v>
      </c>
      <c r="K15" s="13">
        <f t="shared" si="3"/>
        <v>7.042253521126761</v>
      </c>
      <c r="L15" s="53">
        <f t="shared" si="4"/>
        <v>213</v>
      </c>
      <c r="M15" s="53">
        <f t="shared" si="5"/>
        <v>139</v>
      </c>
      <c r="N15" s="13">
        <f t="shared" si="6"/>
        <v>65.258215962441312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1">
        <f>'[1]4KIA'!A19</f>
        <v>8</v>
      </c>
      <c r="B16" s="12" t="str">
        <f>'[1]4KIA'!B19</f>
        <v xml:space="preserve"> Lombok Utara</v>
      </c>
      <c r="C16" s="53">
        <v>8</v>
      </c>
      <c r="D16" s="53">
        <v>7</v>
      </c>
      <c r="E16" s="13">
        <f t="shared" si="0"/>
        <v>1.7902813299232736</v>
      </c>
      <c r="F16" s="53">
        <v>257</v>
      </c>
      <c r="G16" s="13">
        <f t="shared" si="1"/>
        <v>65.728900255754468</v>
      </c>
      <c r="H16" s="53">
        <v>127</v>
      </c>
      <c r="I16" s="13">
        <f t="shared" si="2"/>
        <v>32.48081841432225</v>
      </c>
      <c r="J16" s="53">
        <v>0</v>
      </c>
      <c r="K16" s="13">
        <f t="shared" si="3"/>
        <v>0</v>
      </c>
      <c r="L16" s="53">
        <f t="shared" si="4"/>
        <v>391</v>
      </c>
      <c r="M16" s="53">
        <f t="shared" si="5"/>
        <v>127</v>
      </c>
      <c r="N16" s="13">
        <f t="shared" si="6"/>
        <v>32.48081841432225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4">
        <f>'[1]4KIA'!A20</f>
        <v>9</v>
      </c>
      <c r="B17" s="15" t="str">
        <f>'[1]4KIA'!B20</f>
        <v xml:space="preserve"> Kota Mataram</v>
      </c>
      <c r="C17" s="54">
        <v>11</v>
      </c>
      <c r="D17" s="54">
        <v>26</v>
      </c>
      <c r="E17" s="16">
        <f t="shared" si="0"/>
        <v>7.4498567335243555</v>
      </c>
      <c r="F17" s="54">
        <v>105</v>
      </c>
      <c r="G17" s="16">
        <f t="shared" si="1"/>
        <v>30.085959885386821</v>
      </c>
      <c r="H17" s="54">
        <v>146</v>
      </c>
      <c r="I17" s="16">
        <f t="shared" si="2"/>
        <v>41.833810888252145</v>
      </c>
      <c r="J17" s="54">
        <v>72</v>
      </c>
      <c r="K17" s="16">
        <f t="shared" si="3"/>
        <v>20.630372492836678</v>
      </c>
      <c r="L17" s="54">
        <f t="shared" si="4"/>
        <v>349</v>
      </c>
      <c r="M17" s="54">
        <f t="shared" si="5"/>
        <v>218</v>
      </c>
      <c r="N17" s="16">
        <f t="shared" si="6"/>
        <v>62.464183381088823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>
      <c r="A18" s="18">
        <f>'[1]4KIA'!A21</f>
        <v>10</v>
      </c>
      <c r="B18" s="19" t="str">
        <f>'[1]4KIA'!B21</f>
        <v xml:space="preserve"> Kota Bima</v>
      </c>
      <c r="C18" s="55">
        <v>5</v>
      </c>
      <c r="D18" s="55">
        <v>30</v>
      </c>
      <c r="E18" s="20">
        <f t="shared" si="0"/>
        <v>18.404907975460123</v>
      </c>
      <c r="F18" s="55">
        <v>118</v>
      </c>
      <c r="G18" s="20">
        <f t="shared" si="1"/>
        <v>72.392638036809814</v>
      </c>
      <c r="H18" s="55">
        <v>12</v>
      </c>
      <c r="I18" s="20">
        <f t="shared" si="2"/>
        <v>7.3619631901840492</v>
      </c>
      <c r="J18" s="55">
        <v>3</v>
      </c>
      <c r="K18" s="20">
        <f t="shared" si="3"/>
        <v>1.8404907975460123</v>
      </c>
      <c r="L18" s="55">
        <f t="shared" si="4"/>
        <v>163</v>
      </c>
      <c r="M18" s="55">
        <f t="shared" si="5"/>
        <v>15</v>
      </c>
      <c r="N18" s="20">
        <f t="shared" si="6"/>
        <v>9.2024539877300615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1" t="s">
        <v>11</v>
      </c>
      <c r="B19" s="22"/>
      <c r="C19" s="5"/>
      <c r="D19" s="56">
        <f>SUM(D9:D18)</f>
        <v>705</v>
      </c>
      <c r="E19" s="23">
        <f>D19/$L$19*100</f>
        <v>9.9844214700467351</v>
      </c>
      <c r="F19" s="56">
        <f>SUM(F9:F18)</f>
        <v>2736</v>
      </c>
      <c r="G19" s="23">
        <f>F19/$L$19*100</f>
        <v>38.748052683755837</v>
      </c>
      <c r="H19" s="56">
        <f>SUM(H9:H18)</f>
        <v>3249</v>
      </c>
      <c r="I19" s="23">
        <f>H19/$L$19*100</f>
        <v>46.013312561960063</v>
      </c>
      <c r="J19" s="56">
        <f>SUM(J9:J18)</f>
        <v>371</v>
      </c>
      <c r="K19" s="23">
        <f>J19/$L$19*100</f>
        <v>5.2542132842373599</v>
      </c>
      <c r="L19" s="56">
        <f t="shared" ref="L19:M19" si="7">SUM(L9:L18)</f>
        <v>7061</v>
      </c>
      <c r="M19" s="56">
        <f t="shared" si="7"/>
        <v>3620</v>
      </c>
      <c r="N19" s="23">
        <f t="shared" si="6"/>
        <v>51.267525846197429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thickBot="1">
      <c r="A20" s="24" t="s">
        <v>12</v>
      </c>
      <c r="B20" s="25"/>
      <c r="C20" s="26"/>
      <c r="D20" s="27"/>
      <c r="E20" s="28"/>
      <c r="F20" s="29"/>
      <c r="G20" s="28"/>
      <c r="H20" s="29"/>
      <c r="I20" s="28"/>
      <c r="J20" s="29"/>
      <c r="K20" s="30"/>
      <c r="L20" s="31">
        <f>L19/'[1]2BPS'!F10*100</f>
        <v>1.3768399952421904</v>
      </c>
      <c r="M20" s="27"/>
      <c r="N20" s="3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2" t="s">
        <v>14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33"/>
      <c r="M22" s="3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mergeCells count="13">
    <mergeCell ref="L5:L7"/>
    <mergeCell ref="M5:N6"/>
    <mergeCell ref="C5:C7"/>
    <mergeCell ref="B5:B7"/>
    <mergeCell ref="A5:A7"/>
    <mergeCell ref="A1:N1"/>
    <mergeCell ref="A2:N2"/>
    <mergeCell ref="A3:N3"/>
    <mergeCell ref="D5:K5"/>
    <mergeCell ref="D6:E6"/>
    <mergeCell ref="F6:G6"/>
    <mergeCell ref="H6:I6"/>
    <mergeCell ref="J6:K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2019-03-09T09:04:29Z</dcterms:created>
  <dcterms:modified xsi:type="dcterms:W3CDTF">2019-03-09T09:33:14Z</dcterms:modified>
</cp:coreProperties>
</file>