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10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M22" i="1"/>
  <c r="J22" i="1"/>
  <c r="H22" i="1"/>
  <c r="F22" i="1"/>
  <c r="G22" i="1" s="1"/>
  <c r="D22" i="1"/>
  <c r="M20" i="1"/>
  <c r="N20" i="1" s="1"/>
  <c r="L20" i="1"/>
  <c r="K20" i="1" s="1"/>
  <c r="C20" i="1"/>
  <c r="B20" i="1"/>
  <c r="A20" i="1"/>
  <c r="N19" i="1"/>
  <c r="M19" i="1"/>
  <c r="L19" i="1"/>
  <c r="G19" i="1" s="1"/>
  <c r="K19" i="1"/>
  <c r="I19" i="1"/>
  <c r="E19" i="1"/>
  <c r="C19" i="1"/>
  <c r="B19" i="1"/>
  <c r="A19" i="1"/>
  <c r="M18" i="1"/>
  <c r="N18" i="1" s="1"/>
  <c r="L18" i="1"/>
  <c r="K18" i="1" s="1"/>
  <c r="E18" i="1"/>
  <c r="C18" i="1"/>
  <c r="B18" i="1"/>
  <c r="A18" i="1"/>
  <c r="N17" i="1"/>
  <c r="M17" i="1"/>
  <c r="L17" i="1"/>
  <c r="G17" i="1" s="1"/>
  <c r="K17" i="1"/>
  <c r="I17" i="1"/>
  <c r="E17" i="1"/>
  <c r="C17" i="1"/>
  <c r="B17" i="1"/>
  <c r="A17" i="1"/>
  <c r="M16" i="1"/>
  <c r="N16" i="1" s="1"/>
  <c r="L16" i="1"/>
  <c r="K16" i="1" s="1"/>
  <c r="C16" i="1"/>
  <c r="B16" i="1"/>
  <c r="A16" i="1"/>
  <c r="N15" i="1"/>
  <c r="M15" i="1"/>
  <c r="L15" i="1"/>
  <c r="G15" i="1" s="1"/>
  <c r="K15" i="1"/>
  <c r="I15" i="1"/>
  <c r="E15" i="1"/>
  <c r="C15" i="1"/>
  <c r="B15" i="1"/>
  <c r="A15" i="1"/>
  <c r="M14" i="1"/>
  <c r="N14" i="1" s="1"/>
  <c r="L14" i="1"/>
  <c r="K14" i="1" s="1"/>
  <c r="C14" i="1"/>
  <c r="B14" i="1"/>
  <c r="A14" i="1"/>
  <c r="N13" i="1"/>
  <c r="M13" i="1"/>
  <c r="L13" i="1"/>
  <c r="G13" i="1" s="1"/>
  <c r="K13" i="1"/>
  <c r="I13" i="1"/>
  <c r="E13" i="1"/>
  <c r="C13" i="1"/>
  <c r="B13" i="1"/>
  <c r="A13" i="1"/>
  <c r="M12" i="1"/>
  <c r="N12" i="1" s="1"/>
  <c r="L12" i="1"/>
  <c r="K12" i="1" s="1"/>
  <c r="C12" i="1"/>
  <c r="B12" i="1"/>
  <c r="A12" i="1"/>
  <c r="N11" i="1"/>
  <c r="M11" i="1"/>
  <c r="L11" i="1"/>
  <c r="L22" i="1" s="1"/>
  <c r="K11" i="1"/>
  <c r="I11" i="1"/>
  <c r="E11" i="1"/>
  <c r="C11" i="1"/>
  <c r="B11" i="1"/>
  <c r="A11" i="1"/>
  <c r="H5" i="1"/>
  <c r="G5" i="1"/>
  <c r="H4" i="1"/>
  <c r="G4" i="1"/>
  <c r="L23" i="1" l="1"/>
  <c r="I22" i="1"/>
  <c r="E22" i="1"/>
  <c r="K22" i="1"/>
  <c r="N22" i="1"/>
  <c r="E16" i="1"/>
  <c r="E20" i="1"/>
  <c r="G14" i="1"/>
  <c r="E12" i="1"/>
  <c r="E14" i="1"/>
  <c r="G12" i="1"/>
  <c r="G16" i="1"/>
  <c r="G18" i="1"/>
  <c r="G20" i="1"/>
  <c r="I12" i="1"/>
  <c r="I14" i="1"/>
  <c r="I16" i="1"/>
  <c r="I18" i="1"/>
  <c r="I20" i="1"/>
  <c r="G11" i="1"/>
</calcChain>
</file>

<file path=xl/sharedStrings.xml><?xml version="1.0" encoding="utf-8"?>
<sst xmlns="http://schemas.openxmlformats.org/spreadsheetml/2006/main" count="28" uniqueCount="19">
  <si>
    <t>TABEL 10</t>
  </si>
  <si>
    <t>JUMLAH POSYANDU DAN POSBINDU PTM* MENURUT KECAMATAN DAN PUSKESMAS</t>
  </si>
  <si>
    <t>NO</t>
  </si>
  <si>
    <t>KECAMATAN</t>
  </si>
  <si>
    <t>PUSKESMAS</t>
  </si>
  <si>
    <t xml:space="preserve">STRATA POSYANDU </t>
  </si>
  <si>
    <t>POSYANDU AKTIF*</t>
  </si>
  <si>
    <t>JUMLAH POSBINDU PTM**</t>
  </si>
  <si>
    <t>PRATAMA</t>
  </si>
  <si>
    <t>MADYA</t>
  </si>
  <si>
    <t>PURNAMA</t>
  </si>
  <si>
    <t>MANDIRI</t>
  </si>
  <si>
    <t>JUMLAH</t>
  </si>
  <si>
    <t>%</t>
  </si>
  <si>
    <t>JUMLAH (KAB/KOTA)</t>
  </si>
  <si>
    <t>RASIO POSYANDU PER 100 BALITA</t>
  </si>
  <si>
    <t xml:space="preserve">Sumber: Seksi Promosi Kesehatan, Dinas Kesehatan Provinsi NTB, 2019                         </t>
  </si>
  <si>
    <t>*Posyandu aktif: posyandu purnama + mandiri</t>
  </si>
  <si>
    <t>**PTM: Penyakit Tidak Menular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</si>
</sst>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2" fontId="2" fillId="0" borderId="12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3" fontId="6" fillId="0" borderId="11" xfId="1" applyNumberFormat="1" applyFont="1" applyBorder="1" applyAlignment="1">
      <alignment vertical="center"/>
    </xf>
    <xf numFmtId="2" fontId="6" fillId="0" borderId="11" xfId="1" applyNumberFormat="1" applyFont="1" applyBorder="1" applyAlignment="1">
      <alignment vertical="center"/>
    </xf>
    <xf numFmtId="0" fontId="6" fillId="0" borderId="11" xfId="1" applyNumberFormat="1" applyFont="1" applyBorder="1" applyAlignment="1">
      <alignment vertical="center"/>
    </xf>
    <xf numFmtId="3" fontId="6" fillId="0" borderId="11" xfId="1" applyNumberFormat="1" applyFont="1" applyFill="1" applyBorder="1" applyAlignment="1">
      <alignment vertical="center"/>
    </xf>
    <xf numFmtId="2" fontId="6" fillId="0" borderId="11" xfId="1" applyNumberFormat="1" applyFont="1" applyFill="1" applyBorder="1" applyAlignment="1">
      <alignment vertical="center"/>
    </xf>
    <xf numFmtId="1" fontId="6" fillId="2" borderId="16" xfId="1" applyNumberFormat="1" applyFont="1" applyFill="1" applyBorder="1" applyAlignment="1">
      <alignment vertical="center"/>
    </xf>
    <xf numFmtId="2" fontId="6" fillId="2" borderId="17" xfId="1" applyNumberFormat="1" applyFont="1" applyFill="1" applyBorder="1" applyAlignment="1">
      <alignment vertical="center"/>
    </xf>
    <xf numFmtId="1" fontId="6" fillId="2" borderId="17" xfId="1" applyNumberFormat="1" applyFont="1" applyFill="1" applyBorder="1" applyAlignment="1">
      <alignment vertical="center"/>
    </xf>
    <xf numFmtId="2" fontId="6" fillId="2" borderId="18" xfId="1" applyNumberFormat="1" applyFont="1" applyFill="1" applyBorder="1" applyAlignment="1">
      <alignment vertical="center"/>
    </xf>
    <xf numFmtId="164" fontId="6" fillId="0" borderId="18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7" xfId="0" quotePrefix="1" applyFont="1" applyFill="1" applyBorder="1" applyAlignment="1">
      <alignment horizontal="center" vertical="center"/>
    </xf>
    <xf numFmtId="0" fontId="2" fillId="0" borderId="6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>
        <row r="11">
          <cell r="E11">
            <v>495439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90" zoomScaleNormal="90" workbookViewId="0">
      <selection activeCell="N29" sqref="N29"/>
    </sheetView>
  </sheetViews>
  <sheetFormatPr defaultRowHeight="15" x14ac:dyDescent="0.25"/>
  <cols>
    <col min="1" max="1" width="7.42578125" customWidth="1"/>
    <col min="2" max="2" width="23.7109375" customWidth="1"/>
    <col min="3" max="3" width="19.42578125" customWidth="1"/>
    <col min="4" max="4" width="10.28515625" bestFit="1" customWidth="1"/>
    <col min="6" max="6" width="10.28515625" bestFit="1" customWidth="1"/>
    <col min="7" max="7" width="12.28515625" bestFit="1" customWidth="1"/>
    <col min="8" max="8" width="11.7109375" customWidth="1"/>
    <col min="9" max="9" width="11.42578125" customWidth="1"/>
    <col min="10" max="10" width="10.28515625" bestFit="1" customWidth="1"/>
    <col min="11" max="11" width="8" bestFit="1" customWidth="1"/>
    <col min="12" max="12" width="10.28515625" bestFit="1" customWidth="1"/>
    <col min="13" max="13" width="13" customWidth="1"/>
    <col min="14" max="14" width="9.85546875" customWidth="1"/>
    <col min="15" max="15" width="21.14062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6.5" x14ac:dyDescent="0.25">
      <c r="A4" s="4"/>
      <c r="B4" s="4"/>
      <c r="C4" s="4"/>
      <c r="D4" s="4"/>
      <c r="E4" s="4"/>
      <c r="F4" s="4"/>
      <c r="G4" s="5" t="str">
        <f>'[1]1_BPS'!E5</f>
        <v>PROVINSI</v>
      </c>
      <c r="H4" s="6" t="str">
        <f>'[1]1_BPS'!F5</f>
        <v>NUSA TENGGARA BARAT</v>
      </c>
      <c r="I4" s="3"/>
      <c r="J4" s="3"/>
      <c r="K4" s="3"/>
      <c r="L4" s="3"/>
      <c r="M4" s="3"/>
      <c r="N4" s="3"/>
      <c r="O4" s="3"/>
      <c r="P4" s="4"/>
    </row>
    <row r="5" spans="1:16" ht="16.5" x14ac:dyDescent="0.25">
      <c r="A5" s="4"/>
      <c r="B5" s="4"/>
      <c r="C5" s="4"/>
      <c r="D5" s="4"/>
      <c r="E5" s="4"/>
      <c r="F5" s="4"/>
      <c r="G5" s="5" t="str">
        <f>'[1]1_BPS'!E6</f>
        <v xml:space="preserve">TAHUN </v>
      </c>
      <c r="H5" s="6">
        <f>'[1]1_BPS'!F6</f>
        <v>2019</v>
      </c>
      <c r="I5" s="7"/>
      <c r="J5" s="7"/>
      <c r="K5" s="7"/>
      <c r="L5" s="7"/>
      <c r="M5" s="7"/>
      <c r="N5" s="7"/>
      <c r="O5" s="7"/>
      <c r="P5" s="4"/>
    </row>
    <row r="6" spans="1:16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2"/>
    </row>
    <row r="7" spans="1:16" x14ac:dyDescent="0.25">
      <c r="A7" s="52" t="s">
        <v>2</v>
      </c>
      <c r="B7" s="54" t="s">
        <v>3</v>
      </c>
      <c r="C7" s="57" t="s">
        <v>4</v>
      </c>
      <c r="D7" s="60" t="s">
        <v>5</v>
      </c>
      <c r="E7" s="61"/>
      <c r="F7" s="61"/>
      <c r="G7" s="61"/>
      <c r="H7" s="61"/>
      <c r="I7" s="61"/>
      <c r="J7" s="61"/>
      <c r="K7" s="61"/>
      <c r="L7" s="62"/>
      <c r="M7" s="38" t="s">
        <v>6</v>
      </c>
      <c r="N7" s="38"/>
      <c r="O7" s="40" t="s">
        <v>7</v>
      </c>
      <c r="P7" s="2"/>
    </row>
    <row r="8" spans="1:16" x14ac:dyDescent="0.25">
      <c r="A8" s="53"/>
      <c r="B8" s="55"/>
      <c r="C8" s="58"/>
      <c r="D8" s="42" t="s">
        <v>8</v>
      </c>
      <c r="E8" s="43"/>
      <c r="F8" s="42" t="s">
        <v>9</v>
      </c>
      <c r="G8" s="43"/>
      <c r="H8" s="42" t="s">
        <v>10</v>
      </c>
      <c r="I8" s="43"/>
      <c r="J8" s="42" t="s">
        <v>11</v>
      </c>
      <c r="K8" s="43"/>
      <c r="L8" s="44" t="s">
        <v>12</v>
      </c>
      <c r="M8" s="39"/>
      <c r="N8" s="39"/>
      <c r="O8" s="40"/>
      <c r="P8" s="2"/>
    </row>
    <row r="9" spans="1:16" x14ac:dyDescent="0.25">
      <c r="A9" s="45"/>
      <c r="B9" s="56"/>
      <c r="C9" s="59"/>
      <c r="D9" s="10" t="s">
        <v>12</v>
      </c>
      <c r="E9" s="11" t="s">
        <v>13</v>
      </c>
      <c r="F9" s="12" t="s">
        <v>12</v>
      </c>
      <c r="G9" s="11" t="s">
        <v>13</v>
      </c>
      <c r="H9" s="12" t="s">
        <v>12</v>
      </c>
      <c r="I9" s="11" t="s">
        <v>13</v>
      </c>
      <c r="J9" s="12" t="s">
        <v>12</v>
      </c>
      <c r="K9" s="11" t="s">
        <v>13</v>
      </c>
      <c r="L9" s="45"/>
      <c r="M9" s="13" t="s">
        <v>12</v>
      </c>
      <c r="N9" s="14" t="s">
        <v>13</v>
      </c>
      <c r="O9" s="41"/>
      <c r="P9" s="2"/>
    </row>
    <row r="10" spans="1:16" x14ac:dyDescent="0.25">
      <c r="A10" s="15">
        <v>1</v>
      </c>
      <c r="B10" s="16">
        <v>2</v>
      </c>
      <c r="C10" s="15">
        <v>3</v>
      </c>
      <c r="D10" s="16">
        <v>4</v>
      </c>
      <c r="E10" s="15">
        <v>5</v>
      </c>
      <c r="F10" s="16">
        <v>6</v>
      </c>
      <c r="G10" s="15">
        <v>7</v>
      </c>
      <c r="H10" s="16">
        <v>8</v>
      </c>
      <c r="I10" s="15">
        <v>9</v>
      </c>
      <c r="J10" s="16">
        <v>10</v>
      </c>
      <c r="K10" s="15">
        <v>11</v>
      </c>
      <c r="L10" s="16">
        <v>12</v>
      </c>
      <c r="M10" s="15">
        <v>13</v>
      </c>
      <c r="N10" s="16">
        <v>14</v>
      </c>
      <c r="O10" s="16">
        <v>15</v>
      </c>
      <c r="P10" s="2"/>
    </row>
    <row r="11" spans="1:16" x14ac:dyDescent="0.25">
      <c r="A11" s="17">
        <f>'[1]9_IFK'!A9</f>
        <v>1</v>
      </c>
      <c r="B11" s="17" t="str">
        <f>'[1]9_IFK'!B9</f>
        <v xml:space="preserve"> Lombok Barat</v>
      </c>
      <c r="C11" s="17">
        <f>'[1]9_IFK'!C9</f>
        <v>19</v>
      </c>
      <c r="D11" s="18">
        <v>4</v>
      </c>
      <c r="E11" s="19">
        <f>D11/$L11*100</f>
        <v>0.43431053203040176</v>
      </c>
      <c r="F11" s="20">
        <v>98</v>
      </c>
      <c r="G11" s="19">
        <f>F11/$L11*100</f>
        <v>10.640608034744844</v>
      </c>
      <c r="H11" s="18">
        <v>756</v>
      </c>
      <c r="I11" s="19">
        <f>H11/$L11*100</f>
        <v>82.084690553745929</v>
      </c>
      <c r="J11" s="20">
        <v>63</v>
      </c>
      <c r="K11" s="19">
        <f>J11/$L11*100</f>
        <v>6.8403908794788277</v>
      </c>
      <c r="L11" s="20">
        <f>SUM(D11,F11,H11,J11)</f>
        <v>921</v>
      </c>
      <c r="M11" s="21">
        <f>SUM(H11,J11)</f>
        <v>819</v>
      </c>
      <c r="N11" s="22">
        <f>M11/L11*100</f>
        <v>88.925081433224747</v>
      </c>
      <c r="O11" s="20">
        <v>165</v>
      </c>
      <c r="P11" s="2"/>
    </row>
    <row r="12" spans="1:16" x14ac:dyDescent="0.25">
      <c r="A12" s="17">
        <f>'[1]9_IFK'!A10</f>
        <v>2</v>
      </c>
      <c r="B12" s="17" t="str">
        <f>'[1]9_IFK'!B10</f>
        <v xml:space="preserve"> Lombok Tengah</v>
      </c>
      <c r="C12" s="17">
        <f>'[1]9_IFK'!C10</f>
        <v>28</v>
      </c>
      <c r="D12" s="18">
        <v>3</v>
      </c>
      <c r="E12" s="19">
        <f>D12/$L12*100</f>
        <v>0.1779359430604982</v>
      </c>
      <c r="F12" s="20">
        <v>1028</v>
      </c>
      <c r="G12" s="19">
        <f t="shared" ref="G12:G20" si="0">F12/$L12*100</f>
        <v>60.972716488730725</v>
      </c>
      <c r="H12" s="18">
        <v>597</v>
      </c>
      <c r="I12" s="19">
        <f t="shared" ref="I12:I20" si="1">H12/$L12*100</f>
        <v>35.409252669039148</v>
      </c>
      <c r="J12" s="20">
        <v>58</v>
      </c>
      <c r="K12" s="19">
        <f t="shared" ref="K12:K20" si="2">J12/$L12*100</f>
        <v>3.4400948991696323</v>
      </c>
      <c r="L12" s="20">
        <f t="shared" ref="L12:L19" si="3">SUM(D12,F12,H12,J12)</f>
        <v>1686</v>
      </c>
      <c r="M12" s="21">
        <f>SUM(H12,J12)</f>
        <v>655</v>
      </c>
      <c r="N12" s="22">
        <f t="shared" ref="N12:N20" si="4">M12/L12*100</f>
        <v>38.849347568208778</v>
      </c>
      <c r="O12" s="20">
        <v>54</v>
      </c>
      <c r="P12" s="2"/>
    </row>
    <row r="13" spans="1:16" x14ac:dyDescent="0.25">
      <c r="A13" s="17">
        <f>'[1]9_IFK'!A11</f>
        <v>3</v>
      </c>
      <c r="B13" s="17" t="str">
        <f>'[1]9_IFK'!B11</f>
        <v xml:space="preserve"> Lombok Timur</v>
      </c>
      <c r="C13" s="17">
        <f>'[1]9_IFK'!C11</f>
        <v>32</v>
      </c>
      <c r="D13" s="18">
        <v>28</v>
      </c>
      <c r="E13" s="19">
        <f t="shared" ref="E13:E20" si="5">D13/$L13*100</f>
        <v>1.593625498007968</v>
      </c>
      <c r="F13" s="20">
        <v>687</v>
      </c>
      <c r="G13" s="19">
        <f t="shared" si="0"/>
        <v>39.100739897552643</v>
      </c>
      <c r="H13" s="18">
        <v>904</v>
      </c>
      <c r="I13" s="19">
        <f t="shared" si="1"/>
        <v>51.451337507114403</v>
      </c>
      <c r="J13" s="20">
        <v>138</v>
      </c>
      <c r="K13" s="19">
        <f t="shared" si="2"/>
        <v>7.8542970973249862</v>
      </c>
      <c r="L13" s="20">
        <f t="shared" si="3"/>
        <v>1757</v>
      </c>
      <c r="M13" s="21">
        <f>SUM(H13,J13)</f>
        <v>1042</v>
      </c>
      <c r="N13" s="22">
        <f>M13/L13*100</f>
        <v>59.305634604439383</v>
      </c>
      <c r="O13" s="20">
        <v>215</v>
      </c>
      <c r="P13" s="2"/>
    </row>
    <row r="14" spans="1:16" x14ac:dyDescent="0.25">
      <c r="A14" s="17">
        <f>'[1]9_IFK'!A12</f>
        <v>4</v>
      </c>
      <c r="B14" s="17" t="str">
        <f>'[1]9_IFK'!B12</f>
        <v xml:space="preserve"> Sumbawa</v>
      </c>
      <c r="C14" s="17">
        <f>'[1]9_IFK'!C12</f>
        <v>25</v>
      </c>
      <c r="D14" s="18">
        <v>12</v>
      </c>
      <c r="E14" s="19">
        <f t="shared" si="5"/>
        <v>1.6528925619834711</v>
      </c>
      <c r="F14" s="20">
        <v>196</v>
      </c>
      <c r="G14" s="19">
        <f>F14/$L14*100</f>
        <v>26.997245179063363</v>
      </c>
      <c r="H14" s="18">
        <v>413</v>
      </c>
      <c r="I14" s="19">
        <f t="shared" si="1"/>
        <v>56.887052341597801</v>
      </c>
      <c r="J14" s="20">
        <v>105</v>
      </c>
      <c r="K14" s="19">
        <f t="shared" si="2"/>
        <v>14.46280991735537</v>
      </c>
      <c r="L14" s="20">
        <f t="shared" si="3"/>
        <v>726</v>
      </c>
      <c r="M14" s="21">
        <f t="shared" ref="M14:M19" si="6">SUM(H14,J14)</f>
        <v>518</v>
      </c>
      <c r="N14" s="22">
        <f>M14/L14*100</f>
        <v>71.349862258953166</v>
      </c>
      <c r="O14" s="20">
        <v>105</v>
      </c>
      <c r="P14" s="2"/>
    </row>
    <row r="15" spans="1:16" x14ac:dyDescent="0.25">
      <c r="A15" s="17">
        <f>'[1]9_IFK'!A13</f>
        <v>5</v>
      </c>
      <c r="B15" s="17" t="str">
        <f>'[1]9_IFK'!B13</f>
        <v xml:space="preserve"> Dompu</v>
      </c>
      <c r="C15" s="17">
        <f>'[1]9_IFK'!C13</f>
        <v>9</v>
      </c>
      <c r="D15" s="18">
        <v>5</v>
      </c>
      <c r="E15" s="19">
        <f t="shared" si="5"/>
        <v>1.1547344110854503</v>
      </c>
      <c r="F15" s="20">
        <v>57</v>
      </c>
      <c r="G15" s="19">
        <f t="shared" si="0"/>
        <v>13.163972286374134</v>
      </c>
      <c r="H15" s="18">
        <v>348</v>
      </c>
      <c r="I15" s="19">
        <f t="shared" si="1"/>
        <v>80.36951501154735</v>
      </c>
      <c r="J15" s="20">
        <v>23</v>
      </c>
      <c r="K15" s="19">
        <f t="shared" si="2"/>
        <v>5.3117782909930717</v>
      </c>
      <c r="L15" s="20">
        <f t="shared" si="3"/>
        <v>433</v>
      </c>
      <c r="M15" s="21">
        <f t="shared" si="6"/>
        <v>371</v>
      </c>
      <c r="N15" s="22">
        <f>M15/L15*100</f>
        <v>85.681293302540411</v>
      </c>
      <c r="O15" s="20">
        <v>148</v>
      </c>
      <c r="P15" s="2"/>
    </row>
    <row r="16" spans="1:16" x14ac:dyDescent="0.25">
      <c r="A16" s="17">
        <f>'[1]9_IFK'!A14</f>
        <v>6</v>
      </c>
      <c r="B16" s="17" t="str">
        <f>'[1]9_IFK'!B14</f>
        <v xml:space="preserve"> Bima</v>
      </c>
      <c r="C16" s="17">
        <f>'[1]9_IFK'!C14</f>
        <v>21</v>
      </c>
      <c r="D16" s="18">
        <v>12</v>
      </c>
      <c r="E16" s="19">
        <f t="shared" si="5"/>
        <v>1.8404907975460123</v>
      </c>
      <c r="F16" s="20">
        <v>225</v>
      </c>
      <c r="G16" s="19">
        <f t="shared" si="0"/>
        <v>34.509202453987733</v>
      </c>
      <c r="H16" s="18">
        <v>396</v>
      </c>
      <c r="I16" s="19">
        <f t="shared" si="1"/>
        <v>60.736196319018411</v>
      </c>
      <c r="J16" s="20">
        <v>19</v>
      </c>
      <c r="K16" s="19">
        <f t="shared" si="2"/>
        <v>2.9141104294478524</v>
      </c>
      <c r="L16" s="20">
        <f>SUM(D16,F16,H16,J16)</f>
        <v>652</v>
      </c>
      <c r="M16" s="21">
        <f t="shared" si="6"/>
        <v>415</v>
      </c>
      <c r="N16" s="22">
        <f t="shared" si="4"/>
        <v>63.650306748466257</v>
      </c>
      <c r="O16" s="20">
        <v>247</v>
      </c>
      <c r="P16" s="2"/>
    </row>
    <row r="17" spans="1:16" x14ac:dyDescent="0.25">
      <c r="A17" s="17">
        <f>'[1]9_IFK'!A15</f>
        <v>7</v>
      </c>
      <c r="B17" s="17" t="str">
        <f>'[1]9_IFK'!B15</f>
        <v xml:space="preserve"> Sumbawa Barat</v>
      </c>
      <c r="C17" s="17">
        <f>'[1]9_IFK'!C15</f>
        <v>9</v>
      </c>
      <c r="D17" s="18">
        <v>7</v>
      </c>
      <c r="E17" s="19">
        <f t="shared" si="5"/>
        <v>3.1531531531531529</v>
      </c>
      <c r="F17" s="20">
        <v>23</v>
      </c>
      <c r="G17" s="19">
        <f t="shared" si="0"/>
        <v>10.36036036036036</v>
      </c>
      <c r="H17" s="18">
        <v>161</v>
      </c>
      <c r="I17" s="19">
        <f>H17/$L17*100</f>
        <v>72.522522522522522</v>
      </c>
      <c r="J17" s="20">
        <v>31</v>
      </c>
      <c r="K17" s="19">
        <f t="shared" si="2"/>
        <v>13.963963963963963</v>
      </c>
      <c r="L17" s="20">
        <f t="shared" si="3"/>
        <v>222</v>
      </c>
      <c r="M17" s="21">
        <f t="shared" si="6"/>
        <v>192</v>
      </c>
      <c r="N17" s="22">
        <f t="shared" si="4"/>
        <v>86.486486486486484</v>
      </c>
      <c r="O17" s="20">
        <v>105</v>
      </c>
      <c r="P17" s="2"/>
    </row>
    <row r="18" spans="1:16" x14ac:dyDescent="0.25">
      <c r="A18" s="17">
        <f>'[1]9_IFK'!A16</f>
        <v>8</v>
      </c>
      <c r="B18" s="17" t="str">
        <f>'[1]9_IFK'!B16</f>
        <v xml:space="preserve"> Lombok Utara</v>
      </c>
      <c r="C18" s="17">
        <f>'[1]9_IFK'!C16</f>
        <v>8</v>
      </c>
      <c r="D18" s="18">
        <v>0</v>
      </c>
      <c r="E18" s="19">
        <f t="shared" si="5"/>
        <v>0</v>
      </c>
      <c r="F18" s="20">
        <v>208</v>
      </c>
      <c r="G18" s="19">
        <f t="shared" si="0"/>
        <v>51.741293532338304</v>
      </c>
      <c r="H18" s="18">
        <v>194</v>
      </c>
      <c r="I18" s="19">
        <f t="shared" si="1"/>
        <v>48.258706467661696</v>
      </c>
      <c r="J18" s="20">
        <v>0</v>
      </c>
      <c r="K18" s="19">
        <f t="shared" si="2"/>
        <v>0</v>
      </c>
      <c r="L18" s="20">
        <f t="shared" si="3"/>
        <v>402</v>
      </c>
      <c r="M18" s="21">
        <f t="shared" si="6"/>
        <v>194</v>
      </c>
      <c r="N18" s="22">
        <f>M18/L18*100</f>
        <v>48.258706467661696</v>
      </c>
      <c r="O18" s="20">
        <v>62</v>
      </c>
      <c r="P18" s="2"/>
    </row>
    <row r="19" spans="1:16" x14ac:dyDescent="0.25">
      <c r="A19" s="17">
        <f>'[1]9_IFK'!A17</f>
        <v>9</v>
      </c>
      <c r="B19" s="17" t="str">
        <f>'[1]9_IFK'!B17</f>
        <v xml:space="preserve"> Kota Mataram</v>
      </c>
      <c r="C19" s="17">
        <f>'[1]9_IFK'!C17</f>
        <v>11</v>
      </c>
      <c r="D19" s="18">
        <v>0</v>
      </c>
      <c r="E19" s="19">
        <f t="shared" si="5"/>
        <v>0</v>
      </c>
      <c r="F19" s="20">
        <v>156</v>
      </c>
      <c r="G19" s="19">
        <f t="shared" si="0"/>
        <v>43.820224719101127</v>
      </c>
      <c r="H19" s="18">
        <v>66</v>
      </c>
      <c r="I19" s="19">
        <f t="shared" si="1"/>
        <v>18.539325842696631</v>
      </c>
      <c r="J19" s="20">
        <v>134</v>
      </c>
      <c r="K19" s="19">
        <f t="shared" si="2"/>
        <v>37.640449438202246</v>
      </c>
      <c r="L19" s="20">
        <f t="shared" si="3"/>
        <v>356</v>
      </c>
      <c r="M19" s="21">
        <f t="shared" si="6"/>
        <v>200</v>
      </c>
      <c r="N19" s="22">
        <f t="shared" si="4"/>
        <v>56.17977528089888</v>
      </c>
      <c r="O19" s="20">
        <v>68</v>
      </c>
      <c r="P19" s="2"/>
    </row>
    <row r="20" spans="1:16" x14ac:dyDescent="0.25">
      <c r="A20" s="17">
        <f>'[1]9_IFK'!A18</f>
        <v>10</v>
      </c>
      <c r="B20" s="17" t="str">
        <f>'[1]9_IFK'!B18</f>
        <v xml:space="preserve"> Kota Bima</v>
      </c>
      <c r="C20" s="17">
        <f>'[1]9_IFK'!C18</f>
        <v>7</v>
      </c>
      <c r="D20" s="18">
        <v>0</v>
      </c>
      <c r="E20" s="19">
        <f t="shared" si="5"/>
        <v>0</v>
      </c>
      <c r="F20" s="20">
        <v>73</v>
      </c>
      <c r="G20" s="19">
        <f t="shared" si="0"/>
        <v>44.242424242424242</v>
      </c>
      <c r="H20" s="18">
        <v>91</v>
      </c>
      <c r="I20" s="19">
        <f t="shared" si="1"/>
        <v>55.151515151515149</v>
      </c>
      <c r="J20" s="20">
        <v>1</v>
      </c>
      <c r="K20" s="19">
        <f t="shared" si="2"/>
        <v>0.60606060606060608</v>
      </c>
      <c r="L20" s="20">
        <f>SUM(D20,F20,H20,J20)</f>
        <v>165</v>
      </c>
      <c r="M20" s="21">
        <f>SUM(H20,J20)</f>
        <v>92</v>
      </c>
      <c r="N20" s="22">
        <f t="shared" si="4"/>
        <v>55.757575757575765</v>
      </c>
      <c r="O20" s="20">
        <v>110</v>
      </c>
      <c r="P20" s="2"/>
    </row>
    <row r="21" spans="1:16" x14ac:dyDescent="0.25">
      <c r="A21" s="23"/>
      <c r="B21" s="17"/>
      <c r="C21" s="17"/>
      <c r="D21" s="18"/>
      <c r="E21" s="19"/>
      <c r="F21" s="20"/>
      <c r="G21" s="19"/>
      <c r="H21" s="18"/>
      <c r="I21" s="19"/>
      <c r="J21" s="20"/>
      <c r="K21" s="19"/>
      <c r="L21" s="20"/>
      <c r="M21" s="21"/>
      <c r="N21" s="22"/>
      <c r="O21" s="20"/>
      <c r="P21" s="2"/>
    </row>
    <row r="22" spans="1:16" ht="15.75" x14ac:dyDescent="0.25">
      <c r="A22" s="46" t="s">
        <v>14</v>
      </c>
      <c r="B22" s="47"/>
      <c r="C22" s="48"/>
      <c r="D22" s="24">
        <f>SUM(D11:D21)</f>
        <v>71</v>
      </c>
      <c r="E22" s="25">
        <f>D22/$L$22*100</f>
        <v>0.9699453551912568</v>
      </c>
      <c r="F22" s="24">
        <f>SUM(F11:F21)</f>
        <v>2751</v>
      </c>
      <c r="G22" s="25">
        <f>F22/$L$22*100</f>
        <v>37.581967213114751</v>
      </c>
      <c r="H22" s="26">
        <f>SUM(H11:H21)</f>
        <v>3926</v>
      </c>
      <c r="I22" s="25">
        <f>H22/$L$22*100</f>
        <v>53.633879781420767</v>
      </c>
      <c r="J22" s="26">
        <f>SUM(J11:J20)</f>
        <v>572</v>
      </c>
      <c r="K22" s="25">
        <f>J22/$L$22*100</f>
        <v>7.8142076502732234</v>
      </c>
      <c r="L22" s="24">
        <f>SUM(L11:L21)</f>
        <v>7320</v>
      </c>
      <c r="M22" s="27">
        <f>SUM(M11:M21)</f>
        <v>4498</v>
      </c>
      <c r="N22" s="28">
        <f>M22/L22*100</f>
        <v>61.448087431693985</v>
      </c>
      <c r="O22" s="24">
        <f>SUM(O11:O21)</f>
        <v>1279</v>
      </c>
      <c r="P22" s="2"/>
    </row>
    <row r="23" spans="1:16" ht="16.5" thickBot="1" x14ac:dyDescent="0.3">
      <c r="A23" s="49" t="s">
        <v>15</v>
      </c>
      <c r="B23" s="50"/>
      <c r="C23" s="51"/>
      <c r="D23" s="29"/>
      <c r="E23" s="30"/>
      <c r="F23" s="31"/>
      <c r="G23" s="30"/>
      <c r="H23" s="31"/>
      <c r="I23" s="30"/>
      <c r="J23" s="31"/>
      <c r="K23" s="32"/>
      <c r="L23" s="33">
        <f>L22/'[1]2_BPS'!E11*100</f>
        <v>1.4774775502130433</v>
      </c>
      <c r="M23" s="29"/>
      <c r="N23" s="32"/>
      <c r="O23" s="31"/>
      <c r="P23" s="2"/>
    </row>
    <row r="24" spans="1:16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4"/>
      <c r="P24" s="2"/>
    </row>
    <row r="25" spans="1:16" x14ac:dyDescent="0.25">
      <c r="A25" s="36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2"/>
    </row>
    <row r="26" spans="1:16" x14ac:dyDescent="0.25">
      <c r="A26" s="37" t="s"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37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</sheetData>
  <mergeCells count="13">
    <mergeCell ref="A22:C22"/>
    <mergeCell ref="A23:C23"/>
    <mergeCell ref="A7:A9"/>
    <mergeCell ref="B7:B9"/>
    <mergeCell ref="C7:C9"/>
    <mergeCell ref="M7:N8"/>
    <mergeCell ref="O7:O9"/>
    <mergeCell ref="D8:E8"/>
    <mergeCell ref="F8:G8"/>
    <mergeCell ref="H8:I8"/>
    <mergeCell ref="J8:K8"/>
    <mergeCell ref="L8:L9"/>
    <mergeCell ref="D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2020-07-22T04:03:18Z</dcterms:created>
  <dcterms:modified xsi:type="dcterms:W3CDTF">2020-07-22T08:24:06Z</dcterms:modified>
</cp:coreProperties>
</file>