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31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 s="1"/>
  <c r="H23" i="1"/>
  <c r="H24" i="1" s="1"/>
  <c r="F23" i="1"/>
  <c r="F24" i="1" s="1"/>
  <c r="D23" i="1"/>
  <c r="D24" i="1" s="1"/>
  <c r="N21" i="1"/>
  <c r="M21" i="1"/>
  <c r="L21" i="1"/>
  <c r="K21" i="1"/>
  <c r="I21" i="1"/>
  <c r="G21" i="1"/>
  <c r="O21" i="1" s="1"/>
  <c r="E21" i="1"/>
  <c r="C21" i="1"/>
  <c r="B21" i="1"/>
  <c r="A21" i="1"/>
  <c r="N20" i="1"/>
  <c r="L20" i="1"/>
  <c r="I20" i="1"/>
  <c r="K20" i="1" s="1"/>
  <c r="E20" i="1"/>
  <c r="M20" i="1" s="1"/>
  <c r="C20" i="1"/>
  <c r="B20" i="1"/>
  <c r="A20" i="1"/>
  <c r="N19" i="1"/>
  <c r="M19" i="1"/>
  <c r="L19" i="1"/>
  <c r="K19" i="1"/>
  <c r="I19" i="1"/>
  <c r="G19" i="1"/>
  <c r="O19" i="1" s="1"/>
  <c r="E19" i="1"/>
  <c r="C19" i="1"/>
  <c r="B19" i="1"/>
  <c r="A19" i="1"/>
  <c r="N18" i="1"/>
  <c r="L18" i="1"/>
  <c r="I18" i="1"/>
  <c r="K18" i="1" s="1"/>
  <c r="E18" i="1"/>
  <c r="M18" i="1" s="1"/>
  <c r="C18" i="1"/>
  <c r="B18" i="1"/>
  <c r="A18" i="1"/>
  <c r="N17" i="1"/>
  <c r="M17" i="1"/>
  <c r="L17" i="1"/>
  <c r="K17" i="1"/>
  <c r="O17" i="1" s="1"/>
  <c r="I17" i="1"/>
  <c r="G17" i="1"/>
  <c r="E17" i="1"/>
  <c r="C17" i="1"/>
  <c r="B17" i="1"/>
  <c r="A17" i="1"/>
  <c r="N16" i="1"/>
  <c r="L16" i="1"/>
  <c r="I16" i="1"/>
  <c r="K16" i="1" s="1"/>
  <c r="E16" i="1"/>
  <c r="M16" i="1" s="1"/>
  <c r="C16" i="1"/>
  <c r="B16" i="1"/>
  <c r="A16" i="1"/>
  <c r="N15" i="1"/>
  <c r="M15" i="1"/>
  <c r="L15" i="1"/>
  <c r="K15" i="1"/>
  <c r="I15" i="1"/>
  <c r="G15" i="1"/>
  <c r="O15" i="1" s="1"/>
  <c r="E15" i="1"/>
  <c r="C15" i="1"/>
  <c r="B15" i="1"/>
  <c r="A15" i="1"/>
  <c r="N14" i="1"/>
  <c r="L14" i="1"/>
  <c r="I14" i="1"/>
  <c r="K14" i="1" s="1"/>
  <c r="E14" i="1"/>
  <c r="M14" i="1" s="1"/>
  <c r="C14" i="1"/>
  <c r="B14" i="1"/>
  <c r="A14" i="1"/>
  <c r="N13" i="1"/>
  <c r="M13" i="1"/>
  <c r="L13" i="1"/>
  <c r="K13" i="1"/>
  <c r="O13" i="1" s="1"/>
  <c r="I13" i="1"/>
  <c r="G13" i="1"/>
  <c r="E13" i="1"/>
  <c r="C13" i="1"/>
  <c r="B13" i="1"/>
  <c r="A13" i="1"/>
  <c r="N12" i="1"/>
  <c r="N23" i="1" s="1"/>
  <c r="N24" i="1" s="1"/>
  <c r="L12" i="1"/>
  <c r="L23" i="1" s="1"/>
  <c r="L24" i="1" s="1"/>
  <c r="I12" i="1"/>
  <c r="I23" i="1" s="1"/>
  <c r="I24" i="1" s="1"/>
  <c r="E12" i="1"/>
  <c r="M12" i="1" s="1"/>
  <c r="M23" i="1" s="1"/>
  <c r="M24" i="1" s="1"/>
  <c r="C12" i="1"/>
  <c r="B12" i="1"/>
  <c r="A12" i="1"/>
  <c r="H5" i="1"/>
  <c r="G5" i="1"/>
  <c r="H4" i="1"/>
  <c r="G4" i="1"/>
  <c r="K12" i="1" l="1"/>
  <c r="K23" i="1" s="1"/>
  <c r="K24" i="1" s="1"/>
  <c r="G14" i="1"/>
  <c r="O14" i="1" s="1"/>
  <c r="G18" i="1"/>
  <c r="O18" i="1" s="1"/>
  <c r="E23" i="1"/>
  <c r="E24" i="1" s="1"/>
  <c r="G12" i="1"/>
  <c r="G16" i="1"/>
  <c r="O16" i="1" s="1"/>
  <c r="G20" i="1"/>
  <c r="O20" i="1" s="1"/>
  <c r="O12" i="1" l="1"/>
  <c r="O23" i="1" s="1"/>
  <c r="O24" i="1" s="1"/>
  <c r="G23" i="1"/>
  <c r="G24" i="1" s="1"/>
</calcChain>
</file>

<file path=xl/sharedStrings.xml><?xml version="1.0" encoding="utf-8"?>
<sst xmlns="http://schemas.openxmlformats.org/spreadsheetml/2006/main" count="30" uniqueCount="20">
  <si>
    <t>TABEL 31</t>
  </si>
  <si>
    <t xml:space="preserve"> </t>
  </si>
  <si>
    <t>JUMLAH KEMATIAN NEONATAL, BAYI, DAN BALITA MENURUT JENIS KELAMIN, KECAMATAN, DAN PUSKESMAS</t>
  </si>
  <si>
    <t>NO</t>
  </si>
  <si>
    <t>KABUPATEN</t>
  </si>
  <si>
    <t>PUSKESMAS</t>
  </si>
  <si>
    <t>JUMLAH KEMATIAN</t>
  </si>
  <si>
    <t>LAKI - LAKI</t>
  </si>
  <si>
    <t>PEREMPUAN</t>
  </si>
  <si>
    <t>LAKI - LAKI + PEREMPUAN</t>
  </si>
  <si>
    <t>NEONATAL</t>
  </si>
  <si>
    <t>BALITA</t>
  </si>
  <si>
    <r>
      <t>BAYI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</si>
  <si>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t>ANAK BALITA</t>
  </si>
  <si>
    <t>JUMLAH TOTAL</t>
  </si>
  <si>
    <t>JUMLAH (KAB/KOTA)</t>
  </si>
  <si>
    <t>ANGKA KEMATIAN (DILAPORKAN)</t>
  </si>
  <si>
    <t>Sumber : Seksi Kesehatan Keluarga, Dinas Kesehatan Provinsi NTB</t>
  </si>
  <si>
    <t>Keterangan : - Angka Kematian (dilaporkan) tersebut di atas belum tentu menggambarkan AKN/AKB/AKABA yang sebenarnya di populasi</t>
  </si>
  <si>
    <t xml:space="preserve">                - a : kematian bayi termasuk kematian pada neonatal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</si>
</sst>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1" applyNumberFormat="1" applyFont="1" applyFill="1" applyBorder="1" applyAlignment="1">
      <alignment horizontal="right" vertical="center" indent="3"/>
    </xf>
    <xf numFmtId="3" fontId="2" fillId="0" borderId="2" xfId="1" applyNumberFormat="1" applyFont="1" applyBorder="1" applyAlignment="1">
      <alignment horizontal="right" vertical="center" indent="2"/>
    </xf>
    <xf numFmtId="0" fontId="2" fillId="0" borderId="6" xfId="0" applyFont="1" applyBorder="1" applyAlignment="1">
      <alignment vertical="center"/>
    </xf>
    <xf numFmtId="3" fontId="2" fillId="0" borderId="2" xfId="1" applyNumberFormat="1" applyFont="1" applyFill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right" vertical="center" indent="1"/>
    </xf>
    <xf numFmtId="0" fontId="2" fillId="0" borderId="7" xfId="0" applyFont="1" applyBorder="1" applyAlignment="1">
      <alignment vertical="center"/>
    </xf>
    <xf numFmtId="3" fontId="2" fillId="0" borderId="7" xfId="1" applyNumberFormat="1" applyFont="1" applyFill="1" applyBorder="1" applyAlignment="1">
      <alignment horizontal="right" vertical="center" indent="2"/>
    </xf>
    <xf numFmtId="0" fontId="6" fillId="0" borderId="13" xfId="0" quotePrefix="1" applyFont="1" applyBorder="1" applyAlignment="1">
      <alignment horizontal="left" vertical="center"/>
    </xf>
    <xf numFmtId="0" fontId="6" fillId="0" borderId="14" xfId="0" quotePrefix="1" applyFont="1" applyBorder="1" applyAlignment="1">
      <alignment horizontal="left" vertical="center"/>
    </xf>
    <xf numFmtId="165" fontId="6" fillId="0" borderId="15" xfId="0" applyNumberFormat="1" applyFont="1" applyFill="1" applyBorder="1" applyAlignment="1">
      <alignment horizontal="right" vertical="center" indent="1"/>
    </xf>
    <xf numFmtId="165" fontId="6" fillId="0" borderId="16" xfId="0" applyNumberFormat="1" applyFont="1" applyFill="1" applyBorder="1" applyAlignment="1">
      <alignment horizontal="right" vertical="center" indent="1"/>
    </xf>
    <xf numFmtId="1" fontId="2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3">
          <cell r="D23">
            <v>53277</v>
          </cell>
          <cell r="G23">
            <v>49997</v>
          </cell>
          <cell r="J23">
            <v>103274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Q14" sqref="Q14"/>
    </sheetView>
  </sheetViews>
  <sheetFormatPr defaultRowHeight="15" x14ac:dyDescent="0.25"/>
  <cols>
    <col min="1" max="1" width="5.7109375" style="1" customWidth="1"/>
    <col min="2" max="2" width="21.7109375" style="1" customWidth="1"/>
    <col min="3" max="3" width="16.140625" style="1" customWidth="1"/>
    <col min="4" max="4" width="14.85546875" style="1" customWidth="1"/>
    <col min="5" max="7" width="12.7109375" style="1" customWidth="1"/>
    <col min="8" max="8" width="15.28515625" style="1" customWidth="1"/>
    <col min="9" max="11" width="12.7109375" style="1" customWidth="1"/>
    <col min="12" max="12" width="14.140625" style="1" customWidth="1"/>
    <col min="13" max="15" width="12.7109375" style="1" customWidth="1"/>
    <col min="16" max="256" width="9.140625" style="1"/>
    <col min="257" max="257" width="5.7109375" style="1" customWidth="1"/>
    <col min="258" max="258" width="21.7109375" style="1" customWidth="1"/>
    <col min="259" max="259" width="19.85546875" style="1" customWidth="1"/>
    <col min="260" max="260" width="13.28515625" style="1" customWidth="1"/>
    <col min="261" max="271" width="12.7109375" style="1" customWidth="1"/>
    <col min="272" max="512" width="9.140625" style="1"/>
    <col min="513" max="513" width="5.7109375" style="1" customWidth="1"/>
    <col min="514" max="514" width="21.7109375" style="1" customWidth="1"/>
    <col min="515" max="515" width="19.85546875" style="1" customWidth="1"/>
    <col min="516" max="516" width="13.28515625" style="1" customWidth="1"/>
    <col min="517" max="527" width="12.7109375" style="1" customWidth="1"/>
    <col min="528" max="768" width="9.140625" style="1"/>
    <col min="769" max="769" width="5.7109375" style="1" customWidth="1"/>
    <col min="770" max="770" width="21.7109375" style="1" customWidth="1"/>
    <col min="771" max="771" width="19.85546875" style="1" customWidth="1"/>
    <col min="772" max="772" width="13.28515625" style="1" customWidth="1"/>
    <col min="773" max="783" width="12.7109375" style="1" customWidth="1"/>
    <col min="784" max="1024" width="9.140625" style="1"/>
    <col min="1025" max="1025" width="5.7109375" style="1" customWidth="1"/>
    <col min="1026" max="1026" width="21.7109375" style="1" customWidth="1"/>
    <col min="1027" max="1027" width="19.85546875" style="1" customWidth="1"/>
    <col min="1028" max="1028" width="13.28515625" style="1" customWidth="1"/>
    <col min="1029" max="1039" width="12.7109375" style="1" customWidth="1"/>
    <col min="1040" max="1280" width="9.140625" style="1"/>
    <col min="1281" max="1281" width="5.7109375" style="1" customWidth="1"/>
    <col min="1282" max="1282" width="21.7109375" style="1" customWidth="1"/>
    <col min="1283" max="1283" width="19.85546875" style="1" customWidth="1"/>
    <col min="1284" max="1284" width="13.28515625" style="1" customWidth="1"/>
    <col min="1285" max="1295" width="12.7109375" style="1" customWidth="1"/>
    <col min="1296" max="1536" width="9.140625" style="1"/>
    <col min="1537" max="1537" width="5.7109375" style="1" customWidth="1"/>
    <col min="1538" max="1538" width="21.7109375" style="1" customWidth="1"/>
    <col min="1539" max="1539" width="19.85546875" style="1" customWidth="1"/>
    <col min="1540" max="1540" width="13.28515625" style="1" customWidth="1"/>
    <col min="1541" max="1551" width="12.7109375" style="1" customWidth="1"/>
    <col min="1552" max="1792" width="9.140625" style="1"/>
    <col min="1793" max="1793" width="5.7109375" style="1" customWidth="1"/>
    <col min="1794" max="1794" width="21.7109375" style="1" customWidth="1"/>
    <col min="1795" max="1795" width="19.85546875" style="1" customWidth="1"/>
    <col min="1796" max="1796" width="13.28515625" style="1" customWidth="1"/>
    <col min="1797" max="1807" width="12.7109375" style="1" customWidth="1"/>
    <col min="1808" max="2048" width="9.140625" style="1"/>
    <col min="2049" max="2049" width="5.7109375" style="1" customWidth="1"/>
    <col min="2050" max="2050" width="21.7109375" style="1" customWidth="1"/>
    <col min="2051" max="2051" width="19.85546875" style="1" customWidth="1"/>
    <col min="2052" max="2052" width="13.28515625" style="1" customWidth="1"/>
    <col min="2053" max="2063" width="12.7109375" style="1" customWidth="1"/>
    <col min="2064" max="2304" width="9.140625" style="1"/>
    <col min="2305" max="2305" width="5.7109375" style="1" customWidth="1"/>
    <col min="2306" max="2306" width="21.7109375" style="1" customWidth="1"/>
    <col min="2307" max="2307" width="19.85546875" style="1" customWidth="1"/>
    <col min="2308" max="2308" width="13.28515625" style="1" customWidth="1"/>
    <col min="2309" max="2319" width="12.7109375" style="1" customWidth="1"/>
    <col min="2320" max="2560" width="9.140625" style="1"/>
    <col min="2561" max="2561" width="5.7109375" style="1" customWidth="1"/>
    <col min="2562" max="2562" width="21.7109375" style="1" customWidth="1"/>
    <col min="2563" max="2563" width="19.85546875" style="1" customWidth="1"/>
    <col min="2564" max="2564" width="13.28515625" style="1" customWidth="1"/>
    <col min="2565" max="2575" width="12.7109375" style="1" customWidth="1"/>
    <col min="2576" max="2816" width="9.140625" style="1"/>
    <col min="2817" max="2817" width="5.7109375" style="1" customWidth="1"/>
    <col min="2818" max="2818" width="21.7109375" style="1" customWidth="1"/>
    <col min="2819" max="2819" width="19.85546875" style="1" customWidth="1"/>
    <col min="2820" max="2820" width="13.28515625" style="1" customWidth="1"/>
    <col min="2821" max="2831" width="12.7109375" style="1" customWidth="1"/>
    <col min="2832" max="3072" width="9.140625" style="1"/>
    <col min="3073" max="3073" width="5.7109375" style="1" customWidth="1"/>
    <col min="3074" max="3074" width="21.7109375" style="1" customWidth="1"/>
    <col min="3075" max="3075" width="19.85546875" style="1" customWidth="1"/>
    <col min="3076" max="3076" width="13.28515625" style="1" customWidth="1"/>
    <col min="3077" max="3087" width="12.7109375" style="1" customWidth="1"/>
    <col min="3088" max="3328" width="9.140625" style="1"/>
    <col min="3329" max="3329" width="5.7109375" style="1" customWidth="1"/>
    <col min="3330" max="3330" width="21.7109375" style="1" customWidth="1"/>
    <col min="3331" max="3331" width="19.85546875" style="1" customWidth="1"/>
    <col min="3332" max="3332" width="13.28515625" style="1" customWidth="1"/>
    <col min="3333" max="3343" width="12.7109375" style="1" customWidth="1"/>
    <col min="3344" max="3584" width="9.140625" style="1"/>
    <col min="3585" max="3585" width="5.7109375" style="1" customWidth="1"/>
    <col min="3586" max="3586" width="21.7109375" style="1" customWidth="1"/>
    <col min="3587" max="3587" width="19.85546875" style="1" customWidth="1"/>
    <col min="3588" max="3588" width="13.28515625" style="1" customWidth="1"/>
    <col min="3589" max="3599" width="12.7109375" style="1" customWidth="1"/>
    <col min="3600" max="3840" width="9.140625" style="1"/>
    <col min="3841" max="3841" width="5.7109375" style="1" customWidth="1"/>
    <col min="3842" max="3842" width="21.7109375" style="1" customWidth="1"/>
    <col min="3843" max="3843" width="19.85546875" style="1" customWidth="1"/>
    <col min="3844" max="3844" width="13.28515625" style="1" customWidth="1"/>
    <col min="3845" max="3855" width="12.7109375" style="1" customWidth="1"/>
    <col min="3856" max="4096" width="9.140625" style="1"/>
    <col min="4097" max="4097" width="5.7109375" style="1" customWidth="1"/>
    <col min="4098" max="4098" width="21.7109375" style="1" customWidth="1"/>
    <col min="4099" max="4099" width="19.85546875" style="1" customWidth="1"/>
    <col min="4100" max="4100" width="13.28515625" style="1" customWidth="1"/>
    <col min="4101" max="4111" width="12.7109375" style="1" customWidth="1"/>
    <col min="4112" max="4352" width="9.140625" style="1"/>
    <col min="4353" max="4353" width="5.7109375" style="1" customWidth="1"/>
    <col min="4354" max="4354" width="21.7109375" style="1" customWidth="1"/>
    <col min="4355" max="4355" width="19.85546875" style="1" customWidth="1"/>
    <col min="4356" max="4356" width="13.28515625" style="1" customWidth="1"/>
    <col min="4357" max="4367" width="12.7109375" style="1" customWidth="1"/>
    <col min="4368" max="4608" width="9.140625" style="1"/>
    <col min="4609" max="4609" width="5.7109375" style="1" customWidth="1"/>
    <col min="4610" max="4610" width="21.7109375" style="1" customWidth="1"/>
    <col min="4611" max="4611" width="19.85546875" style="1" customWidth="1"/>
    <col min="4612" max="4612" width="13.28515625" style="1" customWidth="1"/>
    <col min="4613" max="4623" width="12.7109375" style="1" customWidth="1"/>
    <col min="4624" max="4864" width="9.140625" style="1"/>
    <col min="4865" max="4865" width="5.7109375" style="1" customWidth="1"/>
    <col min="4866" max="4866" width="21.7109375" style="1" customWidth="1"/>
    <col min="4867" max="4867" width="19.85546875" style="1" customWidth="1"/>
    <col min="4868" max="4868" width="13.28515625" style="1" customWidth="1"/>
    <col min="4869" max="4879" width="12.7109375" style="1" customWidth="1"/>
    <col min="4880" max="5120" width="9.140625" style="1"/>
    <col min="5121" max="5121" width="5.7109375" style="1" customWidth="1"/>
    <col min="5122" max="5122" width="21.7109375" style="1" customWidth="1"/>
    <col min="5123" max="5123" width="19.85546875" style="1" customWidth="1"/>
    <col min="5124" max="5124" width="13.28515625" style="1" customWidth="1"/>
    <col min="5125" max="5135" width="12.7109375" style="1" customWidth="1"/>
    <col min="5136" max="5376" width="9.140625" style="1"/>
    <col min="5377" max="5377" width="5.7109375" style="1" customWidth="1"/>
    <col min="5378" max="5378" width="21.7109375" style="1" customWidth="1"/>
    <col min="5379" max="5379" width="19.85546875" style="1" customWidth="1"/>
    <col min="5380" max="5380" width="13.28515625" style="1" customWidth="1"/>
    <col min="5381" max="5391" width="12.7109375" style="1" customWidth="1"/>
    <col min="5392" max="5632" width="9.140625" style="1"/>
    <col min="5633" max="5633" width="5.7109375" style="1" customWidth="1"/>
    <col min="5634" max="5634" width="21.7109375" style="1" customWidth="1"/>
    <col min="5635" max="5635" width="19.85546875" style="1" customWidth="1"/>
    <col min="5636" max="5636" width="13.28515625" style="1" customWidth="1"/>
    <col min="5637" max="5647" width="12.7109375" style="1" customWidth="1"/>
    <col min="5648" max="5888" width="9.140625" style="1"/>
    <col min="5889" max="5889" width="5.7109375" style="1" customWidth="1"/>
    <col min="5890" max="5890" width="21.7109375" style="1" customWidth="1"/>
    <col min="5891" max="5891" width="19.85546875" style="1" customWidth="1"/>
    <col min="5892" max="5892" width="13.28515625" style="1" customWidth="1"/>
    <col min="5893" max="5903" width="12.7109375" style="1" customWidth="1"/>
    <col min="5904" max="6144" width="9.140625" style="1"/>
    <col min="6145" max="6145" width="5.7109375" style="1" customWidth="1"/>
    <col min="6146" max="6146" width="21.7109375" style="1" customWidth="1"/>
    <col min="6147" max="6147" width="19.85546875" style="1" customWidth="1"/>
    <col min="6148" max="6148" width="13.28515625" style="1" customWidth="1"/>
    <col min="6149" max="6159" width="12.7109375" style="1" customWidth="1"/>
    <col min="6160" max="6400" width="9.140625" style="1"/>
    <col min="6401" max="6401" width="5.7109375" style="1" customWidth="1"/>
    <col min="6402" max="6402" width="21.7109375" style="1" customWidth="1"/>
    <col min="6403" max="6403" width="19.85546875" style="1" customWidth="1"/>
    <col min="6404" max="6404" width="13.28515625" style="1" customWidth="1"/>
    <col min="6405" max="6415" width="12.7109375" style="1" customWidth="1"/>
    <col min="6416" max="6656" width="9.140625" style="1"/>
    <col min="6657" max="6657" width="5.7109375" style="1" customWidth="1"/>
    <col min="6658" max="6658" width="21.7109375" style="1" customWidth="1"/>
    <col min="6659" max="6659" width="19.85546875" style="1" customWidth="1"/>
    <col min="6660" max="6660" width="13.28515625" style="1" customWidth="1"/>
    <col min="6661" max="6671" width="12.7109375" style="1" customWidth="1"/>
    <col min="6672" max="6912" width="9.140625" style="1"/>
    <col min="6913" max="6913" width="5.7109375" style="1" customWidth="1"/>
    <col min="6914" max="6914" width="21.7109375" style="1" customWidth="1"/>
    <col min="6915" max="6915" width="19.85546875" style="1" customWidth="1"/>
    <col min="6916" max="6916" width="13.28515625" style="1" customWidth="1"/>
    <col min="6917" max="6927" width="12.7109375" style="1" customWidth="1"/>
    <col min="6928" max="7168" width="9.140625" style="1"/>
    <col min="7169" max="7169" width="5.7109375" style="1" customWidth="1"/>
    <col min="7170" max="7170" width="21.7109375" style="1" customWidth="1"/>
    <col min="7171" max="7171" width="19.85546875" style="1" customWidth="1"/>
    <col min="7172" max="7172" width="13.28515625" style="1" customWidth="1"/>
    <col min="7173" max="7183" width="12.7109375" style="1" customWidth="1"/>
    <col min="7184" max="7424" width="9.140625" style="1"/>
    <col min="7425" max="7425" width="5.7109375" style="1" customWidth="1"/>
    <col min="7426" max="7426" width="21.7109375" style="1" customWidth="1"/>
    <col min="7427" max="7427" width="19.85546875" style="1" customWidth="1"/>
    <col min="7428" max="7428" width="13.28515625" style="1" customWidth="1"/>
    <col min="7429" max="7439" width="12.7109375" style="1" customWidth="1"/>
    <col min="7440" max="7680" width="9.140625" style="1"/>
    <col min="7681" max="7681" width="5.7109375" style="1" customWidth="1"/>
    <col min="7682" max="7682" width="21.7109375" style="1" customWidth="1"/>
    <col min="7683" max="7683" width="19.85546875" style="1" customWidth="1"/>
    <col min="7684" max="7684" width="13.28515625" style="1" customWidth="1"/>
    <col min="7685" max="7695" width="12.7109375" style="1" customWidth="1"/>
    <col min="7696" max="7936" width="9.140625" style="1"/>
    <col min="7937" max="7937" width="5.7109375" style="1" customWidth="1"/>
    <col min="7938" max="7938" width="21.7109375" style="1" customWidth="1"/>
    <col min="7939" max="7939" width="19.85546875" style="1" customWidth="1"/>
    <col min="7940" max="7940" width="13.28515625" style="1" customWidth="1"/>
    <col min="7941" max="7951" width="12.7109375" style="1" customWidth="1"/>
    <col min="7952" max="8192" width="9.140625" style="1"/>
    <col min="8193" max="8193" width="5.7109375" style="1" customWidth="1"/>
    <col min="8194" max="8194" width="21.7109375" style="1" customWidth="1"/>
    <col min="8195" max="8195" width="19.85546875" style="1" customWidth="1"/>
    <col min="8196" max="8196" width="13.28515625" style="1" customWidth="1"/>
    <col min="8197" max="8207" width="12.7109375" style="1" customWidth="1"/>
    <col min="8208" max="8448" width="9.140625" style="1"/>
    <col min="8449" max="8449" width="5.7109375" style="1" customWidth="1"/>
    <col min="8450" max="8450" width="21.7109375" style="1" customWidth="1"/>
    <col min="8451" max="8451" width="19.85546875" style="1" customWidth="1"/>
    <col min="8452" max="8452" width="13.28515625" style="1" customWidth="1"/>
    <col min="8453" max="8463" width="12.7109375" style="1" customWidth="1"/>
    <col min="8464" max="8704" width="9.140625" style="1"/>
    <col min="8705" max="8705" width="5.7109375" style="1" customWidth="1"/>
    <col min="8706" max="8706" width="21.7109375" style="1" customWidth="1"/>
    <col min="8707" max="8707" width="19.85546875" style="1" customWidth="1"/>
    <col min="8708" max="8708" width="13.28515625" style="1" customWidth="1"/>
    <col min="8709" max="8719" width="12.7109375" style="1" customWidth="1"/>
    <col min="8720" max="8960" width="9.140625" style="1"/>
    <col min="8961" max="8961" width="5.7109375" style="1" customWidth="1"/>
    <col min="8962" max="8962" width="21.7109375" style="1" customWidth="1"/>
    <col min="8963" max="8963" width="19.85546875" style="1" customWidth="1"/>
    <col min="8964" max="8964" width="13.28515625" style="1" customWidth="1"/>
    <col min="8965" max="8975" width="12.7109375" style="1" customWidth="1"/>
    <col min="8976" max="9216" width="9.140625" style="1"/>
    <col min="9217" max="9217" width="5.7109375" style="1" customWidth="1"/>
    <col min="9218" max="9218" width="21.7109375" style="1" customWidth="1"/>
    <col min="9219" max="9219" width="19.85546875" style="1" customWidth="1"/>
    <col min="9220" max="9220" width="13.28515625" style="1" customWidth="1"/>
    <col min="9221" max="9231" width="12.7109375" style="1" customWidth="1"/>
    <col min="9232" max="9472" width="9.140625" style="1"/>
    <col min="9473" max="9473" width="5.7109375" style="1" customWidth="1"/>
    <col min="9474" max="9474" width="21.7109375" style="1" customWidth="1"/>
    <col min="9475" max="9475" width="19.85546875" style="1" customWidth="1"/>
    <col min="9476" max="9476" width="13.28515625" style="1" customWidth="1"/>
    <col min="9477" max="9487" width="12.7109375" style="1" customWidth="1"/>
    <col min="9488" max="9728" width="9.140625" style="1"/>
    <col min="9729" max="9729" width="5.7109375" style="1" customWidth="1"/>
    <col min="9730" max="9730" width="21.7109375" style="1" customWidth="1"/>
    <col min="9731" max="9731" width="19.85546875" style="1" customWidth="1"/>
    <col min="9732" max="9732" width="13.28515625" style="1" customWidth="1"/>
    <col min="9733" max="9743" width="12.7109375" style="1" customWidth="1"/>
    <col min="9744" max="9984" width="9.140625" style="1"/>
    <col min="9985" max="9985" width="5.7109375" style="1" customWidth="1"/>
    <col min="9986" max="9986" width="21.7109375" style="1" customWidth="1"/>
    <col min="9987" max="9987" width="19.85546875" style="1" customWidth="1"/>
    <col min="9988" max="9988" width="13.28515625" style="1" customWidth="1"/>
    <col min="9989" max="9999" width="12.7109375" style="1" customWidth="1"/>
    <col min="10000" max="10240" width="9.140625" style="1"/>
    <col min="10241" max="10241" width="5.7109375" style="1" customWidth="1"/>
    <col min="10242" max="10242" width="21.7109375" style="1" customWidth="1"/>
    <col min="10243" max="10243" width="19.85546875" style="1" customWidth="1"/>
    <col min="10244" max="10244" width="13.28515625" style="1" customWidth="1"/>
    <col min="10245" max="10255" width="12.7109375" style="1" customWidth="1"/>
    <col min="10256" max="10496" width="9.140625" style="1"/>
    <col min="10497" max="10497" width="5.7109375" style="1" customWidth="1"/>
    <col min="10498" max="10498" width="21.7109375" style="1" customWidth="1"/>
    <col min="10499" max="10499" width="19.85546875" style="1" customWidth="1"/>
    <col min="10500" max="10500" width="13.28515625" style="1" customWidth="1"/>
    <col min="10501" max="10511" width="12.7109375" style="1" customWidth="1"/>
    <col min="10512" max="10752" width="9.140625" style="1"/>
    <col min="10753" max="10753" width="5.7109375" style="1" customWidth="1"/>
    <col min="10754" max="10754" width="21.7109375" style="1" customWidth="1"/>
    <col min="10755" max="10755" width="19.85546875" style="1" customWidth="1"/>
    <col min="10756" max="10756" width="13.28515625" style="1" customWidth="1"/>
    <col min="10757" max="10767" width="12.7109375" style="1" customWidth="1"/>
    <col min="10768" max="11008" width="9.140625" style="1"/>
    <col min="11009" max="11009" width="5.7109375" style="1" customWidth="1"/>
    <col min="11010" max="11010" width="21.7109375" style="1" customWidth="1"/>
    <col min="11011" max="11011" width="19.85546875" style="1" customWidth="1"/>
    <col min="11012" max="11012" width="13.28515625" style="1" customWidth="1"/>
    <col min="11013" max="11023" width="12.7109375" style="1" customWidth="1"/>
    <col min="11024" max="11264" width="9.140625" style="1"/>
    <col min="11265" max="11265" width="5.7109375" style="1" customWidth="1"/>
    <col min="11266" max="11266" width="21.7109375" style="1" customWidth="1"/>
    <col min="11267" max="11267" width="19.85546875" style="1" customWidth="1"/>
    <col min="11268" max="11268" width="13.28515625" style="1" customWidth="1"/>
    <col min="11269" max="11279" width="12.7109375" style="1" customWidth="1"/>
    <col min="11280" max="11520" width="9.140625" style="1"/>
    <col min="11521" max="11521" width="5.7109375" style="1" customWidth="1"/>
    <col min="11522" max="11522" width="21.7109375" style="1" customWidth="1"/>
    <col min="11523" max="11523" width="19.85546875" style="1" customWidth="1"/>
    <col min="11524" max="11524" width="13.28515625" style="1" customWidth="1"/>
    <col min="11525" max="11535" width="12.7109375" style="1" customWidth="1"/>
    <col min="11536" max="11776" width="9.140625" style="1"/>
    <col min="11777" max="11777" width="5.7109375" style="1" customWidth="1"/>
    <col min="11778" max="11778" width="21.7109375" style="1" customWidth="1"/>
    <col min="11779" max="11779" width="19.85546875" style="1" customWidth="1"/>
    <col min="11780" max="11780" width="13.28515625" style="1" customWidth="1"/>
    <col min="11781" max="11791" width="12.7109375" style="1" customWidth="1"/>
    <col min="11792" max="12032" width="9.140625" style="1"/>
    <col min="12033" max="12033" width="5.7109375" style="1" customWidth="1"/>
    <col min="12034" max="12034" width="21.7109375" style="1" customWidth="1"/>
    <col min="12035" max="12035" width="19.85546875" style="1" customWidth="1"/>
    <col min="12036" max="12036" width="13.28515625" style="1" customWidth="1"/>
    <col min="12037" max="12047" width="12.7109375" style="1" customWidth="1"/>
    <col min="12048" max="12288" width="9.140625" style="1"/>
    <col min="12289" max="12289" width="5.7109375" style="1" customWidth="1"/>
    <col min="12290" max="12290" width="21.7109375" style="1" customWidth="1"/>
    <col min="12291" max="12291" width="19.85546875" style="1" customWidth="1"/>
    <col min="12292" max="12292" width="13.28515625" style="1" customWidth="1"/>
    <col min="12293" max="12303" width="12.7109375" style="1" customWidth="1"/>
    <col min="12304" max="12544" width="9.140625" style="1"/>
    <col min="12545" max="12545" width="5.7109375" style="1" customWidth="1"/>
    <col min="12546" max="12546" width="21.7109375" style="1" customWidth="1"/>
    <col min="12547" max="12547" width="19.85546875" style="1" customWidth="1"/>
    <col min="12548" max="12548" width="13.28515625" style="1" customWidth="1"/>
    <col min="12549" max="12559" width="12.7109375" style="1" customWidth="1"/>
    <col min="12560" max="12800" width="9.140625" style="1"/>
    <col min="12801" max="12801" width="5.7109375" style="1" customWidth="1"/>
    <col min="12802" max="12802" width="21.7109375" style="1" customWidth="1"/>
    <col min="12803" max="12803" width="19.85546875" style="1" customWidth="1"/>
    <col min="12804" max="12804" width="13.28515625" style="1" customWidth="1"/>
    <col min="12805" max="12815" width="12.7109375" style="1" customWidth="1"/>
    <col min="12816" max="13056" width="9.140625" style="1"/>
    <col min="13057" max="13057" width="5.7109375" style="1" customWidth="1"/>
    <col min="13058" max="13058" width="21.7109375" style="1" customWidth="1"/>
    <col min="13059" max="13059" width="19.85546875" style="1" customWidth="1"/>
    <col min="13060" max="13060" width="13.28515625" style="1" customWidth="1"/>
    <col min="13061" max="13071" width="12.7109375" style="1" customWidth="1"/>
    <col min="13072" max="13312" width="9.140625" style="1"/>
    <col min="13313" max="13313" width="5.7109375" style="1" customWidth="1"/>
    <col min="13314" max="13314" width="21.7109375" style="1" customWidth="1"/>
    <col min="13315" max="13315" width="19.85546875" style="1" customWidth="1"/>
    <col min="13316" max="13316" width="13.28515625" style="1" customWidth="1"/>
    <col min="13317" max="13327" width="12.7109375" style="1" customWidth="1"/>
    <col min="13328" max="13568" width="9.140625" style="1"/>
    <col min="13569" max="13569" width="5.7109375" style="1" customWidth="1"/>
    <col min="13570" max="13570" width="21.7109375" style="1" customWidth="1"/>
    <col min="13571" max="13571" width="19.85546875" style="1" customWidth="1"/>
    <col min="13572" max="13572" width="13.28515625" style="1" customWidth="1"/>
    <col min="13573" max="13583" width="12.7109375" style="1" customWidth="1"/>
    <col min="13584" max="13824" width="9.140625" style="1"/>
    <col min="13825" max="13825" width="5.7109375" style="1" customWidth="1"/>
    <col min="13826" max="13826" width="21.7109375" style="1" customWidth="1"/>
    <col min="13827" max="13827" width="19.85546875" style="1" customWidth="1"/>
    <col min="13828" max="13828" width="13.28515625" style="1" customWidth="1"/>
    <col min="13829" max="13839" width="12.7109375" style="1" customWidth="1"/>
    <col min="13840" max="14080" width="9.140625" style="1"/>
    <col min="14081" max="14081" width="5.7109375" style="1" customWidth="1"/>
    <col min="14082" max="14082" width="21.7109375" style="1" customWidth="1"/>
    <col min="14083" max="14083" width="19.85546875" style="1" customWidth="1"/>
    <col min="14084" max="14084" width="13.28515625" style="1" customWidth="1"/>
    <col min="14085" max="14095" width="12.7109375" style="1" customWidth="1"/>
    <col min="14096" max="14336" width="9.140625" style="1"/>
    <col min="14337" max="14337" width="5.7109375" style="1" customWidth="1"/>
    <col min="14338" max="14338" width="21.7109375" style="1" customWidth="1"/>
    <col min="14339" max="14339" width="19.85546875" style="1" customWidth="1"/>
    <col min="14340" max="14340" width="13.28515625" style="1" customWidth="1"/>
    <col min="14341" max="14351" width="12.7109375" style="1" customWidth="1"/>
    <col min="14352" max="14592" width="9.140625" style="1"/>
    <col min="14593" max="14593" width="5.7109375" style="1" customWidth="1"/>
    <col min="14594" max="14594" width="21.7109375" style="1" customWidth="1"/>
    <col min="14595" max="14595" width="19.85546875" style="1" customWidth="1"/>
    <col min="14596" max="14596" width="13.28515625" style="1" customWidth="1"/>
    <col min="14597" max="14607" width="12.7109375" style="1" customWidth="1"/>
    <col min="14608" max="14848" width="9.140625" style="1"/>
    <col min="14849" max="14849" width="5.7109375" style="1" customWidth="1"/>
    <col min="14850" max="14850" width="21.7109375" style="1" customWidth="1"/>
    <col min="14851" max="14851" width="19.85546875" style="1" customWidth="1"/>
    <col min="14852" max="14852" width="13.28515625" style="1" customWidth="1"/>
    <col min="14853" max="14863" width="12.7109375" style="1" customWidth="1"/>
    <col min="14864" max="15104" width="9.140625" style="1"/>
    <col min="15105" max="15105" width="5.7109375" style="1" customWidth="1"/>
    <col min="15106" max="15106" width="21.7109375" style="1" customWidth="1"/>
    <col min="15107" max="15107" width="19.85546875" style="1" customWidth="1"/>
    <col min="15108" max="15108" width="13.28515625" style="1" customWidth="1"/>
    <col min="15109" max="15119" width="12.7109375" style="1" customWidth="1"/>
    <col min="15120" max="15360" width="9.140625" style="1"/>
    <col min="15361" max="15361" width="5.7109375" style="1" customWidth="1"/>
    <col min="15362" max="15362" width="21.7109375" style="1" customWidth="1"/>
    <col min="15363" max="15363" width="19.85546875" style="1" customWidth="1"/>
    <col min="15364" max="15364" width="13.28515625" style="1" customWidth="1"/>
    <col min="15365" max="15375" width="12.7109375" style="1" customWidth="1"/>
    <col min="15376" max="15616" width="9.140625" style="1"/>
    <col min="15617" max="15617" width="5.7109375" style="1" customWidth="1"/>
    <col min="15618" max="15618" width="21.7109375" style="1" customWidth="1"/>
    <col min="15619" max="15619" width="19.85546875" style="1" customWidth="1"/>
    <col min="15620" max="15620" width="13.28515625" style="1" customWidth="1"/>
    <col min="15621" max="15631" width="12.7109375" style="1" customWidth="1"/>
    <col min="15632" max="15872" width="9.140625" style="1"/>
    <col min="15873" max="15873" width="5.7109375" style="1" customWidth="1"/>
    <col min="15874" max="15874" width="21.7109375" style="1" customWidth="1"/>
    <col min="15875" max="15875" width="19.85546875" style="1" customWidth="1"/>
    <col min="15876" max="15876" width="13.28515625" style="1" customWidth="1"/>
    <col min="15877" max="15887" width="12.7109375" style="1" customWidth="1"/>
    <col min="15888" max="16128" width="9.140625" style="1"/>
    <col min="16129" max="16129" width="5.7109375" style="1" customWidth="1"/>
    <col min="16130" max="16130" width="21.7109375" style="1" customWidth="1"/>
    <col min="16131" max="16131" width="19.85546875" style="1" customWidth="1"/>
    <col min="16132" max="16132" width="13.28515625" style="1" customWidth="1"/>
    <col min="16133" max="16143" width="12.7109375" style="1" customWidth="1"/>
    <col min="16144" max="16384" width="9.140625" style="1"/>
  </cols>
  <sheetData>
    <row r="1" spans="1:18" x14ac:dyDescent="0.25">
      <c r="A1" s="1" t="s">
        <v>0</v>
      </c>
    </row>
    <row r="2" spans="1:18" x14ac:dyDescent="0.25">
      <c r="A2" s="1" t="s">
        <v>1</v>
      </c>
    </row>
    <row r="3" spans="1:18" s="3" customFormat="1" ht="16.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s="3" customFormat="1" ht="16.5" x14ac:dyDescent="0.25">
      <c r="G4" s="4" t="str">
        <f>'[1]1_BPS'!E5</f>
        <v>PROVINSI</v>
      </c>
      <c r="H4" s="5" t="str">
        <f>'[1]1_BPS'!F5</f>
        <v>NUSA TENGGARA BARAT</v>
      </c>
      <c r="I4" s="2"/>
      <c r="J4" s="2"/>
      <c r="K4" s="2"/>
      <c r="L4" s="2"/>
      <c r="M4" s="2"/>
      <c r="N4" s="2"/>
      <c r="O4" s="2"/>
    </row>
    <row r="5" spans="1:18" s="3" customFormat="1" ht="16.5" x14ac:dyDescent="0.25">
      <c r="D5" s="6"/>
      <c r="E5" s="6"/>
      <c r="G5" s="4" t="str">
        <f>'[1]1_BPS'!E6</f>
        <v xml:space="preserve">TAHUN </v>
      </c>
      <c r="H5" s="5">
        <f>'[1]1_BPS'!F6</f>
        <v>2019</v>
      </c>
      <c r="I5" s="6"/>
      <c r="J5" s="6"/>
      <c r="K5" s="6"/>
      <c r="L5" s="6"/>
      <c r="M5" s="6"/>
      <c r="N5" s="6"/>
      <c r="O5" s="6"/>
    </row>
    <row r="6" spans="1:18" ht="15.75" thickBot="1" x14ac:dyDescent="0.3">
      <c r="A6" s="7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9"/>
      <c r="Q6" s="9"/>
      <c r="R6" s="9"/>
    </row>
    <row r="7" spans="1:18" s="16" customFormat="1" x14ac:dyDescent="0.25">
      <c r="A7" s="10" t="s">
        <v>3</v>
      </c>
      <c r="B7" s="10" t="s">
        <v>4</v>
      </c>
      <c r="C7" s="10" t="s">
        <v>5</v>
      </c>
      <c r="D7" s="11" t="s">
        <v>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4"/>
      <c r="Q7" s="15"/>
      <c r="R7" s="15"/>
    </row>
    <row r="8" spans="1:18" s="16" customFormat="1" x14ac:dyDescent="0.25">
      <c r="A8" s="10"/>
      <c r="B8" s="10"/>
      <c r="C8" s="10"/>
      <c r="D8" s="17" t="s">
        <v>7</v>
      </c>
      <c r="E8" s="17"/>
      <c r="F8" s="17"/>
      <c r="G8" s="17"/>
      <c r="H8" s="17" t="s">
        <v>8</v>
      </c>
      <c r="I8" s="17"/>
      <c r="J8" s="17"/>
      <c r="K8" s="17"/>
      <c r="L8" s="17" t="s">
        <v>9</v>
      </c>
      <c r="M8" s="17"/>
      <c r="N8" s="17"/>
      <c r="O8" s="17"/>
      <c r="P8" s="14"/>
      <c r="Q8" s="15"/>
      <c r="R8" s="15"/>
    </row>
    <row r="9" spans="1:18" s="16" customFormat="1" x14ac:dyDescent="0.25">
      <c r="A9" s="10"/>
      <c r="B9" s="10"/>
      <c r="C9" s="10"/>
      <c r="D9" s="18" t="s">
        <v>10</v>
      </c>
      <c r="E9" s="19" t="s">
        <v>11</v>
      </c>
      <c r="F9" s="20"/>
      <c r="G9" s="21"/>
      <c r="H9" s="18" t="s">
        <v>10</v>
      </c>
      <c r="I9" s="19" t="s">
        <v>11</v>
      </c>
      <c r="J9" s="20"/>
      <c r="K9" s="21"/>
      <c r="L9" s="18" t="s">
        <v>10</v>
      </c>
      <c r="M9" s="19" t="s">
        <v>11</v>
      </c>
      <c r="N9" s="20"/>
      <c r="O9" s="21"/>
      <c r="P9" s="14"/>
      <c r="Q9" s="15"/>
      <c r="R9" s="15"/>
    </row>
    <row r="10" spans="1:18" s="16" customFormat="1" ht="30" x14ac:dyDescent="0.25">
      <c r="A10" s="22"/>
      <c r="B10" s="22"/>
      <c r="C10" s="22"/>
      <c r="D10" s="23"/>
      <c r="E10" s="24" t="s">
        <v>12</v>
      </c>
      <c r="F10" s="25" t="s">
        <v>13</v>
      </c>
      <c r="G10" s="25" t="s">
        <v>14</v>
      </c>
      <c r="H10" s="23"/>
      <c r="I10" s="24" t="s">
        <v>12</v>
      </c>
      <c r="J10" s="25" t="s">
        <v>13</v>
      </c>
      <c r="K10" s="25" t="s">
        <v>14</v>
      </c>
      <c r="L10" s="23"/>
      <c r="M10" s="24" t="s">
        <v>12</v>
      </c>
      <c r="N10" s="25" t="s">
        <v>13</v>
      </c>
      <c r="O10" s="25" t="s">
        <v>14</v>
      </c>
      <c r="P10" s="14"/>
      <c r="Q10" s="15"/>
      <c r="R10" s="15"/>
    </row>
    <row r="11" spans="1:18" s="16" customFormat="1" x14ac:dyDescent="0.2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14"/>
      <c r="Q11" s="15"/>
      <c r="R11" s="15"/>
    </row>
    <row r="12" spans="1:18" x14ac:dyDescent="0.25">
      <c r="A12" s="27">
        <f>'[1]9_IFK'!A9</f>
        <v>1</v>
      </c>
      <c r="B12" s="27" t="str">
        <f>'[1]9_IFK'!B9</f>
        <v xml:space="preserve"> Lombok Barat</v>
      </c>
      <c r="C12" s="27">
        <f>'[1]9_IFK'!C9</f>
        <v>19</v>
      </c>
      <c r="D12" s="28">
        <v>26</v>
      </c>
      <c r="E12" s="28">
        <f>8+D12</f>
        <v>34</v>
      </c>
      <c r="F12" s="28">
        <v>3</v>
      </c>
      <c r="G12" s="29">
        <f>SUM(E12:F12)</f>
        <v>37</v>
      </c>
      <c r="H12" s="29">
        <v>14</v>
      </c>
      <c r="I12" s="29">
        <f>6+H12</f>
        <v>20</v>
      </c>
      <c r="J12" s="29">
        <v>1</v>
      </c>
      <c r="K12" s="29">
        <f>SUM(I12:J12)</f>
        <v>21</v>
      </c>
      <c r="L12" s="29">
        <f>+D12+H12</f>
        <v>40</v>
      </c>
      <c r="M12" s="29">
        <f>+E12+I12</f>
        <v>54</v>
      </c>
      <c r="N12" s="29">
        <f>+F12+J12</f>
        <v>4</v>
      </c>
      <c r="O12" s="29">
        <f>+G12+K12</f>
        <v>58</v>
      </c>
      <c r="P12" s="30"/>
      <c r="Q12" s="9"/>
      <c r="R12" s="9"/>
    </row>
    <row r="13" spans="1:18" x14ac:dyDescent="0.25">
      <c r="A13" s="27">
        <f>'[1]9_IFK'!A10</f>
        <v>2</v>
      </c>
      <c r="B13" s="27" t="str">
        <f>'[1]9_IFK'!B10</f>
        <v xml:space="preserve"> Lombok Tengah</v>
      </c>
      <c r="C13" s="27">
        <f>'[1]9_IFK'!C10</f>
        <v>28</v>
      </c>
      <c r="D13" s="31">
        <v>111</v>
      </c>
      <c r="E13" s="28">
        <f>19+D13</f>
        <v>130</v>
      </c>
      <c r="F13" s="31">
        <v>6</v>
      </c>
      <c r="G13" s="29">
        <f t="shared" ref="G13:G20" si="0">SUM(E13:F13)</f>
        <v>136</v>
      </c>
      <c r="H13" s="29">
        <v>59</v>
      </c>
      <c r="I13" s="29">
        <f>15+H13</f>
        <v>74</v>
      </c>
      <c r="J13" s="29">
        <v>2</v>
      </c>
      <c r="K13" s="29">
        <f t="shared" ref="K13:K20" si="1">SUM(I13:J13)</f>
        <v>76</v>
      </c>
      <c r="L13" s="29">
        <f t="shared" ref="L13:O21" si="2">+D13+H13</f>
        <v>170</v>
      </c>
      <c r="M13" s="29">
        <f t="shared" si="2"/>
        <v>204</v>
      </c>
      <c r="N13" s="29">
        <f t="shared" si="2"/>
        <v>8</v>
      </c>
      <c r="O13" s="29">
        <f t="shared" si="2"/>
        <v>212</v>
      </c>
      <c r="P13" s="30"/>
      <c r="Q13" s="9"/>
      <c r="R13" s="9"/>
    </row>
    <row r="14" spans="1:18" x14ac:dyDescent="0.25">
      <c r="A14" s="27">
        <f>'[1]9_IFK'!A11</f>
        <v>3</v>
      </c>
      <c r="B14" s="27" t="str">
        <f>'[1]9_IFK'!B11</f>
        <v xml:space="preserve"> Lombok Timur</v>
      </c>
      <c r="C14" s="27">
        <f>'[1]9_IFK'!C11</f>
        <v>32</v>
      </c>
      <c r="D14" s="31">
        <v>128</v>
      </c>
      <c r="E14" s="28">
        <f>33+D14</f>
        <v>161</v>
      </c>
      <c r="F14" s="31">
        <v>10</v>
      </c>
      <c r="G14" s="29">
        <f t="shared" si="0"/>
        <v>171</v>
      </c>
      <c r="H14" s="29">
        <v>96</v>
      </c>
      <c r="I14" s="29">
        <f>31+H14</f>
        <v>127</v>
      </c>
      <c r="J14" s="29">
        <v>5</v>
      </c>
      <c r="K14" s="29">
        <f>SUM(I14:J14)</f>
        <v>132</v>
      </c>
      <c r="L14" s="29">
        <f t="shared" si="2"/>
        <v>224</v>
      </c>
      <c r="M14" s="29">
        <f t="shared" si="2"/>
        <v>288</v>
      </c>
      <c r="N14" s="29">
        <f t="shared" si="2"/>
        <v>15</v>
      </c>
      <c r="O14" s="29">
        <f t="shared" si="2"/>
        <v>303</v>
      </c>
      <c r="P14" s="30"/>
      <c r="Q14" s="9"/>
      <c r="R14" s="9"/>
    </row>
    <row r="15" spans="1:18" x14ac:dyDescent="0.25">
      <c r="A15" s="27">
        <f>'[1]9_IFK'!A12</f>
        <v>4</v>
      </c>
      <c r="B15" s="27" t="str">
        <f>'[1]9_IFK'!B12</f>
        <v xml:space="preserve"> Sumbawa</v>
      </c>
      <c r="C15" s="27">
        <f>'[1]9_IFK'!C12</f>
        <v>25</v>
      </c>
      <c r="D15" s="31">
        <v>21</v>
      </c>
      <c r="E15" s="28">
        <f>15+D15</f>
        <v>36</v>
      </c>
      <c r="F15" s="31">
        <v>0</v>
      </c>
      <c r="G15" s="29">
        <f t="shared" si="0"/>
        <v>36</v>
      </c>
      <c r="H15" s="29">
        <v>14</v>
      </c>
      <c r="I15" s="29">
        <f>9+H15</f>
        <v>23</v>
      </c>
      <c r="J15" s="29">
        <v>4</v>
      </c>
      <c r="K15" s="29">
        <f t="shared" si="1"/>
        <v>27</v>
      </c>
      <c r="L15" s="29">
        <f t="shared" si="2"/>
        <v>35</v>
      </c>
      <c r="M15" s="29">
        <f t="shared" si="2"/>
        <v>59</v>
      </c>
      <c r="N15" s="29">
        <f t="shared" si="2"/>
        <v>4</v>
      </c>
      <c r="O15" s="29">
        <f t="shared" si="2"/>
        <v>63</v>
      </c>
      <c r="P15" s="30"/>
      <c r="Q15" s="9"/>
      <c r="R15" s="9"/>
    </row>
    <row r="16" spans="1:18" x14ac:dyDescent="0.25">
      <c r="A16" s="27">
        <f>'[1]9_IFK'!A13</f>
        <v>5</v>
      </c>
      <c r="B16" s="27" t="str">
        <f>'[1]9_IFK'!B13</f>
        <v xml:space="preserve"> Dompu</v>
      </c>
      <c r="C16" s="27">
        <f>'[1]9_IFK'!C13</f>
        <v>9</v>
      </c>
      <c r="D16" s="31">
        <v>6</v>
      </c>
      <c r="E16" s="28">
        <f>2+D16</f>
        <v>8</v>
      </c>
      <c r="F16" s="31">
        <v>2</v>
      </c>
      <c r="G16" s="29">
        <f t="shared" si="0"/>
        <v>10</v>
      </c>
      <c r="H16" s="29">
        <v>13</v>
      </c>
      <c r="I16" s="29">
        <f>0+H16</f>
        <v>13</v>
      </c>
      <c r="J16" s="29">
        <v>0</v>
      </c>
      <c r="K16" s="29">
        <f t="shared" si="1"/>
        <v>13</v>
      </c>
      <c r="L16" s="29">
        <f t="shared" si="2"/>
        <v>19</v>
      </c>
      <c r="M16" s="29">
        <f t="shared" si="2"/>
        <v>21</v>
      </c>
      <c r="N16" s="29">
        <f t="shared" si="2"/>
        <v>2</v>
      </c>
      <c r="O16" s="29">
        <f t="shared" si="2"/>
        <v>23</v>
      </c>
      <c r="P16" s="30"/>
      <c r="Q16" s="9"/>
      <c r="R16" s="9"/>
    </row>
    <row r="17" spans="1:18" x14ac:dyDescent="0.25">
      <c r="A17" s="27">
        <f>'[1]9_IFK'!A14</f>
        <v>6</v>
      </c>
      <c r="B17" s="27" t="str">
        <f>'[1]9_IFK'!B14</f>
        <v xml:space="preserve"> Bima</v>
      </c>
      <c r="C17" s="27">
        <f>'[1]9_IFK'!C14</f>
        <v>21</v>
      </c>
      <c r="D17" s="31">
        <v>35</v>
      </c>
      <c r="E17" s="28">
        <f>8+D17</f>
        <v>43</v>
      </c>
      <c r="F17" s="31">
        <v>0</v>
      </c>
      <c r="G17" s="29">
        <f t="shared" si="0"/>
        <v>43</v>
      </c>
      <c r="H17" s="29">
        <v>31</v>
      </c>
      <c r="I17" s="29">
        <f>5+H17</f>
        <v>36</v>
      </c>
      <c r="J17" s="29">
        <v>3</v>
      </c>
      <c r="K17" s="29">
        <f t="shared" si="1"/>
        <v>39</v>
      </c>
      <c r="L17" s="29">
        <f t="shared" si="2"/>
        <v>66</v>
      </c>
      <c r="M17" s="29">
        <f t="shared" si="2"/>
        <v>79</v>
      </c>
      <c r="N17" s="29">
        <f t="shared" si="2"/>
        <v>3</v>
      </c>
      <c r="O17" s="29">
        <f>+G17+K17</f>
        <v>82</v>
      </c>
      <c r="P17" s="30"/>
      <c r="Q17" s="9"/>
      <c r="R17" s="9"/>
    </row>
    <row r="18" spans="1:18" x14ac:dyDescent="0.25">
      <c r="A18" s="27">
        <f>'[1]9_IFK'!A15</f>
        <v>7</v>
      </c>
      <c r="B18" s="27" t="str">
        <f>'[1]9_IFK'!B15</f>
        <v xml:space="preserve"> Sumbawa Barat</v>
      </c>
      <c r="C18" s="27">
        <f>'[1]9_IFK'!C15</f>
        <v>9</v>
      </c>
      <c r="D18" s="31">
        <v>5</v>
      </c>
      <c r="E18" s="28">
        <f>3+D18</f>
        <v>8</v>
      </c>
      <c r="F18" s="31">
        <v>0</v>
      </c>
      <c r="G18" s="29">
        <f t="shared" si="0"/>
        <v>8</v>
      </c>
      <c r="H18" s="29">
        <v>8</v>
      </c>
      <c r="I18" s="29">
        <f>2+H18</f>
        <v>10</v>
      </c>
      <c r="J18" s="29">
        <v>0</v>
      </c>
      <c r="K18" s="29">
        <f t="shared" si="1"/>
        <v>10</v>
      </c>
      <c r="L18" s="29">
        <f t="shared" si="2"/>
        <v>13</v>
      </c>
      <c r="M18" s="29">
        <f t="shared" si="2"/>
        <v>18</v>
      </c>
      <c r="N18" s="29">
        <f t="shared" si="2"/>
        <v>0</v>
      </c>
      <c r="O18" s="29">
        <f t="shared" si="2"/>
        <v>18</v>
      </c>
      <c r="P18" s="30"/>
      <c r="Q18" s="9"/>
      <c r="R18" s="9"/>
    </row>
    <row r="19" spans="1:18" x14ac:dyDescent="0.25">
      <c r="A19" s="27">
        <f>'[1]9_IFK'!A16</f>
        <v>8</v>
      </c>
      <c r="B19" s="27" t="str">
        <f>'[1]9_IFK'!B16</f>
        <v xml:space="preserve"> Lombok Utara</v>
      </c>
      <c r="C19" s="27">
        <f>'[1]9_IFK'!C16</f>
        <v>8</v>
      </c>
      <c r="D19" s="31">
        <v>31</v>
      </c>
      <c r="E19" s="28">
        <f>11+D19</f>
        <v>42</v>
      </c>
      <c r="F19" s="31">
        <v>0</v>
      </c>
      <c r="G19" s="29">
        <f t="shared" si="0"/>
        <v>42</v>
      </c>
      <c r="H19" s="29">
        <v>21</v>
      </c>
      <c r="I19" s="29">
        <f>13+H19</f>
        <v>34</v>
      </c>
      <c r="J19" s="29">
        <v>2</v>
      </c>
      <c r="K19" s="29">
        <f t="shared" si="1"/>
        <v>36</v>
      </c>
      <c r="L19" s="29">
        <f t="shared" si="2"/>
        <v>52</v>
      </c>
      <c r="M19" s="29">
        <f t="shared" si="2"/>
        <v>76</v>
      </c>
      <c r="N19" s="29">
        <f t="shared" si="2"/>
        <v>2</v>
      </c>
      <c r="O19" s="29">
        <f t="shared" si="2"/>
        <v>78</v>
      </c>
      <c r="P19" s="30"/>
      <c r="Q19" s="9"/>
      <c r="R19" s="9"/>
    </row>
    <row r="20" spans="1:18" x14ac:dyDescent="0.25">
      <c r="A20" s="27">
        <f>'[1]9_IFK'!A17</f>
        <v>9</v>
      </c>
      <c r="B20" s="27" t="str">
        <f>'[1]9_IFK'!B17</f>
        <v xml:space="preserve"> Kota Mataram</v>
      </c>
      <c r="C20" s="27">
        <f>'[1]9_IFK'!C17</f>
        <v>11</v>
      </c>
      <c r="D20" s="31">
        <v>15</v>
      </c>
      <c r="E20" s="28">
        <f>3+D20</f>
        <v>18</v>
      </c>
      <c r="F20" s="31">
        <v>0</v>
      </c>
      <c r="G20" s="29">
        <f t="shared" si="0"/>
        <v>18</v>
      </c>
      <c r="H20" s="29">
        <v>17</v>
      </c>
      <c r="I20" s="29">
        <f>1+H20</f>
        <v>18</v>
      </c>
      <c r="J20" s="29">
        <v>0</v>
      </c>
      <c r="K20" s="29">
        <f t="shared" si="1"/>
        <v>18</v>
      </c>
      <c r="L20" s="29">
        <f t="shared" si="2"/>
        <v>32</v>
      </c>
      <c r="M20" s="29">
        <f t="shared" si="2"/>
        <v>36</v>
      </c>
      <c r="N20" s="29">
        <f t="shared" si="2"/>
        <v>0</v>
      </c>
      <c r="O20" s="29">
        <f t="shared" si="2"/>
        <v>36</v>
      </c>
      <c r="P20" s="30"/>
      <c r="Q20" s="9"/>
      <c r="R20" s="9"/>
    </row>
    <row r="21" spans="1:18" x14ac:dyDescent="0.25">
      <c r="A21" s="27">
        <f>'[1]9_IFK'!A18</f>
        <v>10</v>
      </c>
      <c r="B21" s="27" t="str">
        <f>'[1]9_IFK'!B18</f>
        <v xml:space="preserve"> Kota Bima</v>
      </c>
      <c r="C21" s="27">
        <f>'[1]9_IFK'!C18</f>
        <v>7</v>
      </c>
      <c r="D21" s="31">
        <v>14</v>
      </c>
      <c r="E21" s="28">
        <f>1+D21</f>
        <v>15</v>
      </c>
      <c r="F21" s="31">
        <v>0</v>
      </c>
      <c r="G21" s="29">
        <f>SUM(E21:F21)</f>
        <v>15</v>
      </c>
      <c r="H21" s="29">
        <v>10</v>
      </c>
      <c r="I21" s="29">
        <f>3+H21</f>
        <v>13</v>
      </c>
      <c r="J21" s="29">
        <v>2</v>
      </c>
      <c r="K21" s="29">
        <f>SUM(I21:J21)</f>
        <v>15</v>
      </c>
      <c r="L21" s="29">
        <f>+D21+H21</f>
        <v>24</v>
      </c>
      <c r="M21" s="29">
        <f t="shared" si="2"/>
        <v>28</v>
      </c>
      <c r="N21" s="29">
        <f>+F21+J21</f>
        <v>2</v>
      </c>
      <c r="O21" s="29">
        <f>+G21+K21</f>
        <v>30</v>
      </c>
      <c r="P21" s="30"/>
      <c r="Q21" s="9"/>
      <c r="R21" s="9"/>
    </row>
    <row r="22" spans="1:18" x14ac:dyDescent="0.25">
      <c r="A22" s="32"/>
      <c r="B22" s="27"/>
      <c r="C22" s="27"/>
      <c r="D22" s="33"/>
      <c r="E22" s="33"/>
      <c r="F22" s="33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9"/>
      <c r="R22" s="9"/>
    </row>
    <row r="23" spans="1:18" x14ac:dyDescent="0.25">
      <c r="A23" s="34" t="s">
        <v>15</v>
      </c>
      <c r="B23" s="34"/>
      <c r="C23" s="34"/>
      <c r="D23" s="35">
        <f t="shared" ref="D23:O23" si="3">SUM(D12:D22)</f>
        <v>392</v>
      </c>
      <c r="E23" s="35">
        <f t="shared" si="3"/>
        <v>495</v>
      </c>
      <c r="F23" s="35">
        <f t="shared" si="3"/>
        <v>21</v>
      </c>
      <c r="G23" s="35">
        <f t="shared" si="3"/>
        <v>516</v>
      </c>
      <c r="H23" s="35">
        <f t="shared" si="3"/>
        <v>283</v>
      </c>
      <c r="I23" s="35">
        <f t="shared" si="3"/>
        <v>368</v>
      </c>
      <c r="J23" s="35">
        <f t="shared" si="3"/>
        <v>19</v>
      </c>
      <c r="K23" s="35">
        <f t="shared" si="3"/>
        <v>387</v>
      </c>
      <c r="L23" s="35">
        <f t="shared" si="3"/>
        <v>675</v>
      </c>
      <c r="M23" s="35">
        <f t="shared" si="3"/>
        <v>863</v>
      </c>
      <c r="N23" s="35">
        <f t="shared" si="3"/>
        <v>40</v>
      </c>
      <c r="O23" s="35">
        <f t="shared" si="3"/>
        <v>903</v>
      </c>
      <c r="P23" s="30"/>
      <c r="Q23" s="9"/>
      <c r="R23" s="9"/>
    </row>
    <row r="24" spans="1:18" ht="16.5" thickBot="1" x14ac:dyDescent="0.3">
      <c r="A24" s="36" t="s">
        <v>16</v>
      </c>
      <c r="B24" s="37"/>
      <c r="C24" s="37"/>
      <c r="D24" s="38">
        <f>D23/'[1]20_KESGA'!D23*1000</f>
        <v>7.3577716463014058</v>
      </c>
      <c r="E24" s="38">
        <f>E23/'[1]20_KESGA'!D23*1000</f>
        <v>9.291063686018358</v>
      </c>
      <c r="F24" s="38">
        <f>F23/'[1]20_KESGA'!D23*1000</f>
        <v>0.39416633819471814</v>
      </c>
      <c r="G24" s="38">
        <f>G23/'[1]20_KESGA'!$D$23*1000</f>
        <v>9.6852300242130749</v>
      </c>
      <c r="H24" s="38">
        <f>H23/'[1]20_KESGA'!$G$23*1000</f>
        <v>5.6603396203772229</v>
      </c>
      <c r="I24" s="38">
        <f>I23/'[1]20_KESGA'!$G$23*1000</f>
        <v>7.3604416264975896</v>
      </c>
      <c r="J24" s="38">
        <f>J23/'[1]20_KESGA'!$G$23*1000</f>
        <v>0.38002280136808209</v>
      </c>
      <c r="K24" s="38">
        <f>K23/'[1]20_KESGA'!$G$23*1000</f>
        <v>7.7404644278656711</v>
      </c>
      <c r="L24" s="39">
        <f>L23/'[1]20_KESGA'!J23*1000</f>
        <v>6.5360109998644376</v>
      </c>
      <c r="M24" s="39">
        <f>M23/'[1]20_KESGA'!J23*1000</f>
        <v>8.3564111005674224</v>
      </c>
      <c r="N24" s="39">
        <f>N23/'[1]20_KESGA'!J23*1000</f>
        <v>0.3873191703623371</v>
      </c>
      <c r="O24" s="39">
        <f>O23/'[1]20_KESGA'!J23*1000</f>
        <v>8.7437302709297597</v>
      </c>
      <c r="P24" s="40"/>
      <c r="Q24" s="9"/>
      <c r="R24" s="9"/>
    </row>
    <row r="25" spans="1:18" x14ac:dyDescent="0.25">
      <c r="A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8" x14ac:dyDescent="0.25">
      <c r="A26" s="41" t="s">
        <v>17</v>
      </c>
      <c r="B26" s="42"/>
    </row>
    <row r="27" spans="1:18" x14ac:dyDescent="0.25">
      <c r="A27" s="42" t="s">
        <v>18</v>
      </c>
      <c r="B27" s="42"/>
    </row>
    <row r="28" spans="1:18" x14ac:dyDescent="0.25">
      <c r="A28" s="42"/>
      <c r="B28" s="42" t="s">
        <v>19</v>
      </c>
    </row>
  </sheetData>
  <mergeCells count="14">
    <mergeCell ref="I9:K9"/>
    <mergeCell ref="L9:L10"/>
    <mergeCell ref="M9:O9"/>
    <mergeCell ref="A24:C24"/>
    <mergeCell ref="A7:A10"/>
    <mergeCell ref="B7:B10"/>
    <mergeCell ref="C7:C10"/>
    <mergeCell ref="D7:O7"/>
    <mergeCell ref="D8:G8"/>
    <mergeCell ref="H8:K8"/>
    <mergeCell ref="L8:O8"/>
    <mergeCell ref="D9:D10"/>
    <mergeCell ref="E9:G9"/>
    <mergeCell ref="H9:H10"/>
  </mergeCells>
  <conditionalFormatting sqref="E12:E21">
    <cfRule type="cellIs" dxfId="4" priority="5" stopIfTrue="1" operator="lessThan">
      <formula>$D12</formula>
    </cfRule>
  </conditionalFormatting>
  <conditionalFormatting sqref="I12:I21">
    <cfRule type="cellIs" dxfId="3" priority="4" stopIfTrue="1" operator="lessThan">
      <formula>$H12</formula>
    </cfRule>
  </conditionalFormatting>
  <conditionalFormatting sqref="E23">
    <cfRule type="cellIs" dxfId="2" priority="3" stopIfTrue="1" operator="lessThan">
      <formula>$D$23</formula>
    </cfRule>
  </conditionalFormatting>
  <conditionalFormatting sqref="I23">
    <cfRule type="cellIs" dxfId="1" priority="2" stopIfTrue="1" operator="lessThan">
      <formula>$H$23</formula>
    </cfRule>
  </conditionalFormatting>
  <conditionalFormatting sqref="M12:M21">
    <cfRule type="cellIs" dxfId="0" priority="1" stopIfTrue="1" operator="lessThan">
      <formula>$L12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2020-09-08T01:48:07Z</dcterms:created>
  <dcterms:modified xsi:type="dcterms:W3CDTF">2020-09-08T01:49:10Z</dcterms:modified>
</cp:coreProperties>
</file>