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I59" i="2"/>
  <c r="G59" i="2"/>
  <c r="F59" i="2"/>
  <c r="E59" i="2"/>
  <c r="D59" i="2"/>
  <c r="O58" i="2"/>
  <c r="P58" i="2" s="1"/>
  <c r="L58" i="2"/>
  <c r="J58" i="2"/>
  <c r="H58" i="2"/>
  <c r="O57" i="2"/>
  <c r="O56" i="2" s="1"/>
  <c r="N57" i="2"/>
  <c r="L57" i="2"/>
  <c r="J57" i="2"/>
  <c r="H57" i="2"/>
  <c r="I56" i="2"/>
  <c r="G56" i="2"/>
  <c r="F56" i="2"/>
  <c r="E56" i="2"/>
  <c r="L56" i="2" s="1"/>
  <c r="D56" i="2"/>
  <c r="D54" i="2" s="1"/>
  <c r="O55" i="2"/>
  <c r="P55" i="2" s="1"/>
  <c r="N55" i="2"/>
  <c r="L55" i="2"/>
  <c r="J55" i="2"/>
  <c r="H55" i="2"/>
  <c r="G54" i="2"/>
  <c r="F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L43" i="2" s="1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D10" i="2"/>
  <c r="M9" i="2"/>
  <c r="N9" i="2" s="1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O59" i="2" l="1"/>
  <c r="P59" i="2" s="1"/>
  <c r="M10" i="2"/>
  <c r="L9" i="2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N56" i="2"/>
  <c r="P57" i="2"/>
  <c r="N43" i="2"/>
  <c r="H9" i="2"/>
  <c r="H8" i="2"/>
  <c r="P54" i="2" l="1"/>
  <c r="J54" i="2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<sst xmlns="http://schemas.openxmlformats.org/spreadsheetml/2006/main" count="267" uniqueCount="87">
  <si>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</si>
  <si>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</si>
  <si>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</si>
  <si>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</si>
  <si>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</si>
  <si>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</si>
  <si>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</si>
  <si>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</si>
  <si>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</si>
  <si>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</si>
  <si>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</si>
  <si>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</si>
  <si>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</si>
  <si>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</si>
  <si>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</si>
  <si>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</si>
  <si>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</si>
  <si>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</si>
  <si>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</si>
  <si>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</si>
  <si>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</si>
  <si>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</si>
  <si>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</si>
  <si>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</si>
  <si>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</si>
  <si>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</si>
  <si>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</si>
  <si>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</si>
  <si>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</si>
  <si>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</si>
  <si>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</si>
  <si>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</si>
  <si>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</si>
  <si>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</si>
  <si>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</si>
  <si>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</si>
  <si>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</si>
  <si>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</si>
  <si>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</si>
  <si>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</si>
  <si>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</si>
  <si>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</si>
  <si>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</si>
  <si>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</si>
  <si>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</si>
  <si>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</si>
  <si>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</si>
  <si>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</si>
  <si>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</si>
  <si>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</si>
  <si>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</si>
  <si>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</si>
  <si>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</si>
  <si>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</si>
  <si>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</si>
  <si>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</si>
  <si>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</si>
  <si>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</si>
  <si>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</si>
  <si>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</si>
  <si>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</si>
  <si>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</si>
  <si>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</si>
  <si>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</si>
  <si>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</si>
  <si>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</si>
  <si>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</si>
  <si>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</si>
  <si>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</si>
  <si>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</si>
  <si>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</si>
  <si>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</si>
  <si>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</si>
  <si>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</si>
  <si>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</si>
  <si>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</si>
  <si>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</si>
  <si>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</si>
  <si>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</si>
  <si>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</si>
  <si>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</si>
  <si>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</si>
  <si>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</si>
  <si>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</si>
  <si>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</si>
  <si>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</si>
  <si>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Kontribusi Retribusi Jasa Usaha Terhadap Penerimaan Retribusi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</si>
</sst>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51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17" fillId="3" borderId="0" xfId="0" applyFont="1" applyFill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left" vertical="center"/>
    </xf>
    <xf numFmtId="0" fontId="3" fillId="6" borderId="10" xfId="0" applyFont="1" applyFill="1" applyBorder="1"/>
    <xf numFmtId="164" fontId="3" fillId="6" borderId="11" xfId="1" applyNumberFormat="1" applyFont="1" applyFill="1" applyBorder="1" applyAlignment="1">
      <alignment vertical="top"/>
    </xf>
    <xf numFmtId="4" fontId="3" fillId="6" borderId="11" xfId="1" applyNumberFormat="1" applyFont="1" applyFill="1" applyBorder="1" applyAlignment="1">
      <alignment horizontal="center" vertical="top"/>
    </xf>
    <xf numFmtId="4" fontId="12" fillId="6" borderId="11" xfId="1" applyNumberFormat="1" applyFont="1" applyFill="1" applyBorder="1" applyAlignment="1">
      <alignment horizontal="center" vertical="top"/>
    </xf>
    <xf numFmtId="4" fontId="12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34" t="s">
        <v>85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4" spans="1:22" x14ac:dyDescent="0.3">
      <c r="A4" s="138" t="s">
        <v>0</v>
      </c>
      <c r="B4" s="139" t="s">
        <v>0</v>
      </c>
      <c r="C4" s="138" t="s">
        <v>1</v>
      </c>
      <c r="D4" s="138" t="s">
        <v>2</v>
      </c>
      <c r="E4" s="135" t="s">
        <v>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 t="s">
        <v>3</v>
      </c>
      <c r="S4" s="135"/>
      <c r="T4" s="135"/>
    </row>
    <row r="5" spans="1:22" x14ac:dyDescent="0.3">
      <c r="A5" s="138"/>
      <c r="B5" s="140"/>
      <c r="C5" s="138"/>
      <c r="D5" s="138"/>
      <c r="E5" s="141" t="s">
        <v>4</v>
      </c>
      <c r="F5" s="142"/>
      <c r="G5" s="143"/>
      <c r="H5" s="136" t="s">
        <v>7</v>
      </c>
      <c r="I5" s="136"/>
      <c r="J5" s="136"/>
      <c r="K5" s="136"/>
      <c r="L5" s="136"/>
      <c r="M5" s="136"/>
      <c r="N5" s="136"/>
      <c r="O5" s="136"/>
      <c r="P5" s="136"/>
      <c r="Q5" s="137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4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1" sqref="B1:Q1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34" t="s">
        <v>86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3" spans="1:17" x14ac:dyDescent="0.3">
      <c r="A3" s="139" t="s">
        <v>0</v>
      </c>
      <c r="B3" s="138" t="s">
        <v>1</v>
      </c>
      <c r="C3" s="138" t="s">
        <v>2</v>
      </c>
      <c r="D3" s="135" t="s">
        <v>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7" x14ac:dyDescent="0.3">
      <c r="A4" s="140"/>
      <c r="B4" s="138"/>
      <c r="C4" s="138"/>
      <c r="D4" s="141" t="s">
        <v>4</v>
      </c>
      <c r="E4" s="142"/>
      <c r="F4" s="143"/>
      <c r="G4" s="136" t="s">
        <v>7</v>
      </c>
      <c r="H4" s="136"/>
      <c r="I4" s="136"/>
      <c r="J4" s="136"/>
      <c r="K4" s="136"/>
      <c r="L4" s="136"/>
      <c r="M4" s="136"/>
      <c r="N4" s="136"/>
      <c r="O4" s="136"/>
      <c r="P4" s="137"/>
    </row>
    <row r="5" spans="1:17" x14ac:dyDescent="0.3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4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3" customFormat="1" hidden="1" x14ac:dyDescent="0.3">
      <c r="A14" s="121"/>
      <c r="B14" s="109" t="s">
        <v>28</v>
      </c>
      <c r="C14" s="122" t="s">
        <v>18</v>
      </c>
      <c r="D14" s="83">
        <v>9.589200225620516</v>
      </c>
      <c r="E14" s="83">
        <v>9.589200225620516</v>
      </c>
      <c r="F14" s="83">
        <v>8.8870355542140658</v>
      </c>
      <c r="G14" s="83" t="e">
        <f>[1]Target_RPJMD!$U$48</f>
        <v>#REF!</v>
      </c>
      <c r="H14" s="83" t="e">
        <f>G14/$E14*100</f>
        <v>#REF!</v>
      </c>
      <c r="I14" s="83">
        <v>10.540784579895202</v>
      </c>
      <c r="J14" s="83">
        <f>I14/$E14*100</f>
        <v>109.92350072879107</v>
      </c>
      <c r="K14" s="83">
        <v>19.694277037784119</v>
      </c>
      <c r="L14" s="83">
        <f>K14/$E14*100</f>
        <v>205.37976655409449</v>
      </c>
      <c r="M14" s="83">
        <v>20.877842688215509</v>
      </c>
      <c r="N14" s="83" t="e">
        <f>M14/$G14*100</f>
        <v>#REF!</v>
      </c>
      <c r="O14" s="83">
        <v>47.510499494794516</v>
      </c>
      <c r="P14" s="83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t="15.75" thickBot="1" x14ac:dyDescent="0.35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idden="1" x14ac:dyDescent="0.3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5" customFormat="1" hidden="1" x14ac:dyDescent="0.3">
      <c r="A24" s="126">
        <v>3</v>
      </c>
      <c r="B24" s="127" t="s">
        <v>42</v>
      </c>
      <c r="C24" s="128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29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idden="1" x14ac:dyDescent="0.3">
      <c r="A27" s="97">
        <v>6</v>
      </c>
      <c r="B27" s="98" t="s">
        <v>45</v>
      </c>
      <c r="C27" s="9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4">
        <f t="shared" si="1"/>
        <v>17.049391356973096</v>
      </c>
      <c r="I27" s="22">
        <v>139.77605152163997</v>
      </c>
      <c r="J27" s="84">
        <f t="shared" si="2"/>
        <v>16.45192995179108</v>
      </c>
      <c r="K27" s="22">
        <v>178.87840738766999</v>
      </c>
      <c r="L27" s="84">
        <f t="shared" si="3"/>
        <v>21.054357997616485</v>
      </c>
      <c r="M27" s="22">
        <v>342.19353019822006</v>
      </c>
      <c r="N27" s="84">
        <f t="shared" si="4"/>
        <v>236.23649908339189</v>
      </c>
      <c r="O27" s="22">
        <v>824.34135244909999</v>
      </c>
      <c r="P27" s="84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idden="1" x14ac:dyDescent="0.3">
      <c r="A30" s="97">
        <v>9</v>
      </c>
      <c r="B30" s="98" t="s">
        <v>48</v>
      </c>
      <c r="C30" s="9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4">
        <f t="shared" si="1"/>
        <v>18.688038201835226</v>
      </c>
      <c r="I30" s="22">
        <v>126.128535656</v>
      </c>
      <c r="J30" s="84">
        <f t="shared" si="2"/>
        <v>30.415689090857818</v>
      </c>
      <c r="K30" s="22">
        <v>60.724444750000004</v>
      </c>
      <c r="L30" s="84">
        <f t="shared" si="3"/>
        <v>14.643600055489204</v>
      </c>
      <c r="M30" s="22">
        <v>187.40596927000001</v>
      </c>
      <c r="N30" s="84">
        <f t="shared" si="4"/>
        <v>241.8265684927149</v>
      </c>
      <c r="O30" s="22">
        <v>451.75497107600006</v>
      </c>
      <c r="P30" s="84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idden="1" x14ac:dyDescent="0.3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idden="1" x14ac:dyDescent="0.3">
      <c r="A33" s="97">
        <v>12</v>
      </c>
      <c r="B33" s="98" t="s">
        <v>83</v>
      </c>
      <c r="C33" s="99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84" t="e">
        <f t="shared" si="1"/>
        <v>#DIV/0!</v>
      </c>
      <c r="I33" s="22">
        <v>0</v>
      </c>
      <c r="J33" s="84" t="e">
        <f t="shared" si="2"/>
        <v>#DIV/0!</v>
      </c>
      <c r="K33" s="22">
        <v>0</v>
      </c>
      <c r="L33" s="84" t="e">
        <f t="shared" si="3"/>
        <v>#DIV/0!</v>
      </c>
      <c r="M33" s="22">
        <v>0</v>
      </c>
      <c r="N33" s="84" t="e">
        <f t="shared" si="4"/>
        <v>#DIV/0!</v>
      </c>
      <c r="O33" s="22">
        <v>0</v>
      </c>
      <c r="P33" s="84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idden="1" x14ac:dyDescent="0.3">
      <c r="A35" s="97">
        <v>14</v>
      </c>
      <c r="B35" s="98" t="s">
        <v>51</v>
      </c>
      <c r="C35" s="9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4">
        <f t="shared" si="1"/>
        <v>1.1466989985555982</v>
      </c>
      <c r="I35" s="22">
        <v>0</v>
      </c>
      <c r="J35" s="84">
        <f t="shared" si="2"/>
        <v>0</v>
      </c>
      <c r="K35" s="22">
        <v>0</v>
      </c>
      <c r="L35" s="84">
        <f t="shared" si="3"/>
        <v>0</v>
      </c>
      <c r="M35" s="22">
        <v>0</v>
      </c>
      <c r="N35" s="84">
        <f t="shared" si="4"/>
        <v>0</v>
      </c>
      <c r="O35" s="22">
        <v>1.0233268E-2</v>
      </c>
      <c r="P35" s="84">
        <f t="shared" si="5"/>
        <v>1.1466989985555982</v>
      </c>
    </row>
    <row r="36" spans="1:16" s="85" customFormat="1" hidden="1" x14ac:dyDescent="0.3">
      <c r="A36" s="9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4">
        <f t="shared" si="1"/>
        <v>80.248387946101502</v>
      </c>
      <c r="I36" s="22">
        <v>54.36186121110461</v>
      </c>
      <c r="J36" s="84">
        <f t="shared" si="2"/>
        <v>108.55429074355997</v>
      </c>
      <c r="K36" s="22">
        <v>53.9291112929387</v>
      </c>
      <c r="L36" s="84">
        <f t="shared" si="3"/>
        <v>107.6901396753431</v>
      </c>
      <c r="M36" s="22">
        <v>48.33603744202096</v>
      </c>
      <c r="N36" s="84">
        <f t="shared" si="4"/>
        <v>120.27833404472894</v>
      </c>
      <c r="O36" s="22">
        <v>48.318886799951166</v>
      </c>
      <c r="P36" s="84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idden="1" x14ac:dyDescent="0.3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4">
        <f t="shared" si="1"/>
        <v>22.479644945047049</v>
      </c>
      <c r="I46" s="22">
        <v>120.651898707</v>
      </c>
      <c r="J46" s="84">
        <f t="shared" si="2"/>
        <v>24.762568105123812</v>
      </c>
      <c r="K46" s="22">
        <v>117.55891746</v>
      </c>
      <c r="L46" s="84">
        <f t="shared" si="3"/>
        <v>24.127765341159808</v>
      </c>
      <c r="M46" s="22">
        <v>136.85571963999999</v>
      </c>
      <c r="N46" s="84">
        <f t="shared" si="4"/>
        <v>124.9496452336393</v>
      </c>
      <c r="O46" s="22">
        <v>484.595233855</v>
      </c>
      <c r="P46" s="84">
        <f t="shared" si="5"/>
        <v>99.458214999948694</v>
      </c>
    </row>
    <row r="47" spans="1:16" s="130" customFormat="1" hidden="1" x14ac:dyDescent="0.3">
      <c r="A47" s="62"/>
      <c r="B47" s="132" t="s">
        <v>64</v>
      </c>
      <c r="C47" s="133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129">
        <f t="shared" si="5"/>
        <v>100.31846844082655</v>
      </c>
    </row>
    <row r="48" spans="1:16" s="125" customFormat="1" hidden="1" x14ac:dyDescent="0.3">
      <c r="A48" s="131"/>
      <c r="B48" s="132" t="s">
        <v>65</v>
      </c>
      <c r="C48" s="133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129">
        <f t="shared" si="5"/>
        <v>82.07545184416837</v>
      </c>
    </row>
    <row r="49" spans="1:16" s="85" customFormat="1" hidden="1" x14ac:dyDescent="0.3">
      <c r="A49" s="97">
        <v>23</v>
      </c>
      <c r="B49" s="9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4">
        <f t="shared" si="1"/>
        <v>58.702459977330037</v>
      </c>
      <c r="I49" s="22">
        <v>2.8886619326706131</v>
      </c>
      <c r="J49" s="84">
        <f t="shared" si="2"/>
        <v>83.537900670747518</v>
      </c>
      <c r="K49" s="22">
        <v>13.089563407815627</v>
      </c>
      <c r="L49" s="84">
        <f t="shared" si="3"/>
        <v>378.54019378952341</v>
      </c>
      <c r="M49" s="22">
        <v>8.2929412664655214E-2</v>
      </c>
      <c r="N49" s="84">
        <f t="shared" si="4"/>
        <v>4.0854427340082387</v>
      </c>
      <c r="O49" s="22">
        <v>3.4051886044975084</v>
      </c>
      <c r="P49" s="84">
        <f t="shared" si="5"/>
        <v>98.475458201051708</v>
      </c>
    </row>
    <row r="50" spans="1:16" s="85" customFormat="1" ht="15.75" thickBot="1" x14ac:dyDescent="0.35">
      <c r="A50" s="144">
        <v>24</v>
      </c>
      <c r="B50" s="145" t="s">
        <v>67</v>
      </c>
      <c r="C50" s="146" t="s">
        <v>18</v>
      </c>
      <c r="D50" s="147">
        <v>92.876020589181863</v>
      </c>
      <c r="E50" s="147">
        <v>94.365590804923372</v>
      </c>
      <c r="F50" s="147">
        <v>95.926648279176703</v>
      </c>
      <c r="G50" s="148">
        <v>88.714967090410184</v>
      </c>
      <c r="H50" s="149">
        <f t="shared" si="1"/>
        <v>94.011987138199132</v>
      </c>
      <c r="I50" s="148">
        <v>90.199355264637632</v>
      </c>
      <c r="J50" s="149">
        <f t="shared" si="2"/>
        <v>95.58500560983255</v>
      </c>
      <c r="K50" s="148">
        <v>84.028842019853187</v>
      </c>
      <c r="L50" s="149">
        <f t="shared" si="3"/>
        <v>89.046061496675449</v>
      </c>
      <c r="M50" s="148">
        <v>95.068569026437586</v>
      </c>
      <c r="N50" s="149">
        <f t="shared" si="4"/>
        <v>107.16181513041919</v>
      </c>
      <c r="O50" s="148">
        <v>90.8499531150281</v>
      </c>
      <c r="P50" s="150">
        <f t="shared" si="5"/>
        <v>96.274449553160807</v>
      </c>
    </row>
    <row r="51" spans="1:16" s="85" customFormat="1" hidden="1" x14ac:dyDescent="0.3">
      <c r="A51" s="97">
        <v>25</v>
      </c>
      <c r="B51" s="9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4">
        <f t="shared" si="1"/>
        <v>425.23054412695467</v>
      </c>
      <c r="I51" s="22">
        <v>6.9119828026917611</v>
      </c>
      <c r="J51" s="84">
        <f t="shared" si="2"/>
        <v>317.57280485005583</v>
      </c>
      <c r="K51" s="22">
        <v>2.8815945723311729</v>
      </c>
      <c r="L51" s="84">
        <f t="shared" si="3"/>
        <v>132.39559427426965</v>
      </c>
      <c r="M51" s="22">
        <v>4.848501560897752</v>
      </c>
      <c r="N51" s="84">
        <f t="shared" si="4"/>
        <v>52.387025896025754</v>
      </c>
      <c r="O51" s="22">
        <v>5.7448582804744008</v>
      </c>
      <c r="P51" s="84">
        <f t="shared" si="5"/>
        <v>263.94897233914367</v>
      </c>
    </row>
    <row r="52" spans="1:16" s="85" customFormat="1" ht="28.8" hidden="1" x14ac:dyDescent="0.3">
      <c r="A52" s="9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4">
        <f t="shared" si="1"/>
        <v>15.78433464538816</v>
      </c>
      <c r="I52" s="22">
        <v>200.24847887963998</v>
      </c>
      <c r="J52" s="84">
        <f t="shared" si="2"/>
        <v>21.81926059523364</v>
      </c>
      <c r="K52" s="22">
        <v>186.59183521167</v>
      </c>
      <c r="L52" s="84">
        <f t="shared" si="3"/>
        <v>20.33121999330335</v>
      </c>
      <c r="M52" s="22">
        <v>342.19353019822006</v>
      </c>
      <c r="N52" s="84">
        <f t="shared" si="4"/>
        <v>236.21981102273608</v>
      </c>
      <c r="O52" s="22">
        <v>892.53744089909992</v>
      </c>
      <c r="P52" s="84">
        <f t="shared" si="5"/>
        <v>97.251710090070759</v>
      </c>
    </row>
    <row r="53" spans="1:16" s="85" customFormat="1" hidden="1" x14ac:dyDescent="0.3">
      <c r="A53" s="101"/>
      <c r="B53" s="102" t="s">
        <v>70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85" customFormat="1" hidden="1" x14ac:dyDescent="0.3">
      <c r="A54" s="104">
        <v>27</v>
      </c>
      <c r="B54" s="105" t="s">
        <v>71</v>
      </c>
      <c r="C54" s="105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6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idden="1" x14ac:dyDescent="0.3">
      <c r="A55" s="104">
        <v>28</v>
      </c>
      <c r="B55" s="105" t="s">
        <v>73</v>
      </c>
      <c r="C55" s="105" t="s">
        <v>72</v>
      </c>
      <c r="D55" s="107">
        <v>806087.75400000007</v>
      </c>
      <c r="E55" s="107">
        <v>774935</v>
      </c>
      <c r="F55" s="108">
        <v>713985.47999999986</v>
      </c>
      <c r="G55" s="106">
        <v>175734</v>
      </c>
      <c r="H55" s="83">
        <f>G55/$E55*100</f>
        <v>22.677256802183411</v>
      </c>
      <c r="I55" s="106">
        <v>174627</v>
      </c>
      <c r="J55" s="83">
        <f>I55/$E55*100</f>
        <v>22.534406111480319</v>
      </c>
      <c r="K55" s="106">
        <v>230083</v>
      </c>
      <c r="L55" s="83">
        <f>K55/$E55*100</f>
        <v>29.690619213224334</v>
      </c>
      <c r="M55" s="106">
        <v>202886</v>
      </c>
      <c r="N55" s="83">
        <f>M55/$G55*100</f>
        <v>115.45062423890653</v>
      </c>
      <c r="O55" s="54">
        <f t="shared" si="7"/>
        <v>783330</v>
      </c>
      <c r="P55" s="83">
        <f t="shared" si="8"/>
        <v>101.08331666526871</v>
      </c>
    </row>
    <row r="56" spans="1:16" s="85" customFormat="1" hidden="1" x14ac:dyDescent="0.3">
      <c r="A56" s="104">
        <v>29</v>
      </c>
      <c r="B56" s="105" t="s">
        <v>74</v>
      </c>
      <c r="C56" s="109" t="s">
        <v>72</v>
      </c>
      <c r="D56" s="110">
        <f t="shared" ref="D56:E56" si="9">SUM(D57:D58)</f>
        <v>351480.74</v>
      </c>
      <c r="E56" s="110">
        <f t="shared" si="9"/>
        <v>148416</v>
      </c>
      <c r="F56" s="110">
        <f>SUM(F57:F58)</f>
        <v>156093.47999999998</v>
      </c>
      <c r="G56" s="110">
        <f>SUM(G57:G58)</f>
        <v>34640</v>
      </c>
      <c r="H56" s="111">
        <f>G56/$E56*100</f>
        <v>23.339801638637343</v>
      </c>
      <c r="I56" s="110">
        <f>SUM(I57:I58)</f>
        <v>23343</v>
      </c>
      <c r="J56" s="111">
        <f>I56/$E56*100</f>
        <v>15.728088615782665</v>
      </c>
      <c r="K56" s="112">
        <v>28827</v>
      </c>
      <c r="L56" s="111">
        <f>K56/$E56*100</f>
        <v>19.423108020698578</v>
      </c>
      <c r="M56" s="112">
        <v>25167</v>
      </c>
      <c r="N56" s="111">
        <f>M56/$G56*100</f>
        <v>72.653002309468818</v>
      </c>
      <c r="O56" s="113">
        <f>O57+O58</f>
        <v>111977</v>
      </c>
      <c r="P56" s="111">
        <f t="shared" si="8"/>
        <v>75.448064898663219</v>
      </c>
    </row>
    <row r="57" spans="1:16" s="85" customFormat="1" hidden="1" x14ac:dyDescent="0.3">
      <c r="A57" s="19"/>
      <c r="B57" s="114" t="s">
        <v>75</v>
      </c>
      <c r="C57" s="115" t="s">
        <v>72</v>
      </c>
      <c r="D57" s="108">
        <v>312058.82</v>
      </c>
      <c r="E57" s="108">
        <v>144531</v>
      </c>
      <c r="F57" s="108">
        <v>156093.47999999998</v>
      </c>
      <c r="G57" s="116">
        <v>34193</v>
      </c>
      <c r="H57" s="84">
        <f>G57/$E57*100</f>
        <v>23.657900381233091</v>
      </c>
      <c r="I57" s="116">
        <v>22938</v>
      </c>
      <c r="J57" s="84">
        <f>I57/$E57*100</f>
        <v>15.870643668140399</v>
      </c>
      <c r="K57" s="116">
        <v>26874</v>
      </c>
      <c r="L57" s="84">
        <f>K57/$E57*100</f>
        <v>18.593934865184629</v>
      </c>
      <c r="M57" s="116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4" t="s">
        <v>76</v>
      </c>
      <c r="C58" s="115" t="s">
        <v>72</v>
      </c>
      <c r="D58" s="108">
        <v>39421.919999999998</v>
      </c>
      <c r="E58" s="108">
        <v>3885</v>
      </c>
      <c r="F58" s="108">
        <v>0</v>
      </c>
      <c r="G58" s="116">
        <v>447</v>
      </c>
      <c r="H58" s="84">
        <f>G58/$E58*100</f>
        <v>11.505791505791505</v>
      </c>
      <c r="I58" s="116">
        <v>405</v>
      </c>
      <c r="J58" s="84">
        <f>I58/$E58*100</f>
        <v>10.424710424710424</v>
      </c>
      <c r="K58" s="116">
        <v>1953</v>
      </c>
      <c r="L58" s="84">
        <f>K58/$E58*100</f>
        <v>50.270270270270267</v>
      </c>
      <c r="M58" s="116">
        <v>1804</v>
      </c>
      <c r="N58" s="84">
        <v>0</v>
      </c>
      <c r="O58" s="54">
        <f t="shared" ref="O58" si="10">G58+I58+K58+M58</f>
        <v>4609</v>
      </c>
      <c r="P58" s="117">
        <f t="shared" si="8"/>
        <v>118.63577863577864</v>
      </c>
    </row>
    <row r="59" spans="1:16" s="85" customFormat="1" hidden="1" x14ac:dyDescent="0.3">
      <c r="A59" s="104">
        <v>30</v>
      </c>
      <c r="B59" s="35" t="s">
        <v>77</v>
      </c>
      <c r="C59" s="31" t="s">
        <v>72</v>
      </c>
      <c r="D59" s="110">
        <f t="shared" ref="D59:E59" si="11">SUM(D60:D61)</f>
        <v>102035.29199999999</v>
      </c>
      <c r="E59" s="110">
        <f t="shared" si="11"/>
        <v>99695.291999999987</v>
      </c>
      <c r="F59" s="110">
        <f>SUM(F60:F61)</f>
        <v>120055</v>
      </c>
      <c r="G59" s="113">
        <f>SUM(G60:G61)</f>
        <v>26466</v>
      </c>
      <c r="H59" s="111"/>
      <c r="I59" s="113">
        <f>SUM(I60:I61)</f>
        <v>27950</v>
      </c>
      <c r="J59" s="111"/>
      <c r="K59" s="112">
        <v>31696</v>
      </c>
      <c r="L59" s="111"/>
      <c r="M59" s="112">
        <v>34333</v>
      </c>
      <c r="N59" s="111"/>
      <c r="O59" s="118">
        <f>SUM(O60:O61)</f>
        <v>120445</v>
      </c>
      <c r="P59" s="111">
        <f t="shared" si="8"/>
        <v>120.81312726382308</v>
      </c>
    </row>
    <row r="60" spans="1:16" s="85" customFormat="1" hidden="1" x14ac:dyDescent="0.3">
      <c r="A60" s="19"/>
      <c r="B60" s="114" t="s">
        <v>78</v>
      </c>
      <c r="C60" s="115" t="s">
        <v>72</v>
      </c>
      <c r="D60" s="108">
        <v>93157.613999999987</v>
      </c>
      <c r="E60" s="108">
        <v>92527.613999999987</v>
      </c>
      <c r="F60" s="108">
        <v>114721</v>
      </c>
      <c r="G60" s="116">
        <v>25249</v>
      </c>
      <c r="H60" s="119">
        <f>G60/$E60*100</f>
        <v>27.288069916079326</v>
      </c>
      <c r="I60" s="116">
        <v>26951</v>
      </c>
      <c r="J60" s="84">
        <f t="shared" ref="J60:J63" si="12">I60/$E60*100</f>
        <v>29.127520785308487</v>
      </c>
      <c r="K60" s="116">
        <v>30217</v>
      </c>
      <c r="L60" s="84">
        <f t="shared" ref="L60:L63" si="13">K60/$E60*100</f>
        <v>32.657277858694165</v>
      </c>
      <c r="M60" s="116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hidden="1" x14ac:dyDescent="0.3">
      <c r="A61" s="62"/>
      <c r="B61" s="114" t="s">
        <v>79</v>
      </c>
      <c r="C61" s="115" t="s">
        <v>72</v>
      </c>
      <c r="D61" s="108">
        <v>8877.6779999999999</v>
      </c>
      <c r="E61" s="108">
        <v>7167.6779999999999</v>
      </c>
      <c r="F61" s="108">
        <v>5334</v>
      </c>
      <c r="G61" s="116">
        <v>1217</v>
      </c>
      <c r="H61" s="83">
        <f t="shared" ref="H61:H63" si="15">G61/$E61*100</f>
        <v>16.978999335628639</v>
      </c>
      <c r="I61" s="116">
        <v>999</v>
      </c>
      <c r="J61" s="84">
        <f t="shared" si="12"/>
        <v>13.937568065976178</v>
      </c>
      <c r="K61" s="116">
        <v>1479</v>
      </c>
      <c r="L61" s="84">
        <f t="shared" si="13"/>
        <v>20.634297467045815</v>
      </c>
      <c r="M61" s="116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idden="1" x14ac:dyDescent="0.3">
      <c r="A62" s="104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6">
        <v>6043</v>
      </c>
      <c r="H62" s="83">
        <f>G62/$E62*100</f>
        <v>18.421008069928742</v>
      </c>
      <c r="I62" s="106">
        <v>6659</v>
      </c>
      <c r="J62" s="83">
        <f>I62/$E62*100</f>
        <v>20.298774240882921</v>
      </c>
      <c r="K62" s="106">
        <v>8455</v>
      </c>
      <c r="L62" s="83">
        <f>K62/$E62*100</f>
        <v>25.773560025028548</v>
      </c>
      <c r="M62" s="106">
        <v>10756</v>
      </c>
      <c r="N62" s="83">
        <f>M62/$G62*100</f>
        <v>177.99106404103921</v>
      </c>
      <c r="O62" s="52">
        <f>[3]Obj!$N$220</f>
        <v>31913</v>
      </c>
      <c r="P62" s="83">
        <f>O62/$E62*100</f>
        <v>97.281090606592073</v>
      </c>
    </row>
    <row r="63" spans="1:16" s="85" customFormat="1" hidden="1" x14ac:dyDescent="0.3">
      <c r="A63" s="10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20">
        <f t="shared" si="16"/>
        <v>8.9952057557236813</v>
      </c>
      <c r="P63" s="83">
        <f t="shared" si="8"/>
        <v>163.54919555861238</v>
      </c>
    </row>
    <row r="64" spans="1:16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2024-03-14T02:49:58Z</dcterms:modified>
</cp:coreProperties>
</file>