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18" yWindow="65" windowWidth="9425" windowHeight="4255" tabRatio="310" firstSheet="2" activeTab="2"/>
  </bookViews>
  <sheets>
    <sheet name="$A$10" sheetId="9" state="hidden" r:id="rId1"/>
    <sheet name="Sheet1" sheetId="7" state="hidden" r:id="rId2"/>
    <sheet name="JBKP 2023" sheetId="58" r:id="rId3"/>
  </sheets>
  <externalReferences>
    <externalReference r:id="rId4"/>
    <externalReference r:id="rId5"/>
  </externalReferences>
  <definedNames>
    <definedName name="_Hlk12878836" localSheetId="2">'JBKP 2023'!#REF!</definedName>
    <definedName name="DATA" localSheetId="2">#REF!</definedName>
    <definedName name="DATA">#REF!</definedName>
    <definedName name="_xlnm.Print_Area" localSheetId="2">'JBKP 2023'!$A$1:$D$27</definedName>
  </definedNames>
  <calcPr calcId="144525" calcMode="autoNoTable"/>
  <fileRecoveryPr autoRecover="0"/>
</workbook>
</file>

<file path=xl/calcChain.xml><?xml version="1.0" encoding="utf-8"?>
<calcChain xmlns="http://schemas.openxmlformats.org/spreadsheetml/2006/main">
  <c r="D18" i="58" l="1"/>
  <c r="A2" i="9" l="1"/>
  <c r="A10" i="9" s="1"/>
  <c r="C12" i="7"/>
  <c r="C14" i="7" s="1"/>
  <c r="Y15" i="7"/>
  <c r="C17" i="7"/>
  <c r="C22" i="7"/>
  <c r="C24" i="7" s="1"/>
  <c r="Y25" i="7"/>
  <c r="C27" i="7"/>
  <c r="C31" i="7"/>
  <c r="C33" i="7" s="1"/>
  <c r="Y34" i="7"/>
  <c r="C36" i="7"/>
  <c r="C40" i="7"/>
  <c r="D40" i="7" s="1"/>
  <c r="Y43" i="7"/>
  <c r="C45" i="7"/>
  <c r="AB48" i="7"/>
  <c r="A1" i="9"/>
  <c r="A5" i="9"/>
  <c r="A9" i="9"/>
  <c r="A12" i="9"/>
  <c r="A15" i="9"/>
  <c r="A18" i="9"/>
  <c r="A21" i="9"/>
  <c r="A24" i="9"/>
  <c r="C42" i="7"/>
  <c r="A6" i="9" l="1"/>
  <c r="C41" i="7"/>
  <c r="D22" i="7"/>
  <c r="E22" i="7" s="1"/>
  <c r="A25" i="9"/>
  <c r="A19" i="9"/>
  <c r="A13" i="9"/>
  <c r="A22" i="9"/>
  <c r="A16" i="9"/>
  <c r="C32" i="7"/>
  <c r="D31" i="7"/>
  <c r="D12" i="7"/>
  <c r="D41" i="7"/>
  <c r="D42" i="7"/>
  <c r="E40" i="7"/>
  <c r="F40" i="7" s="1"/>
  <c r="D13" i="7"/>
  <c r="C23" i="7"/>
  <c r="C13" i="7"/>
  <c r="H40" i="7" l="1"/>
  <c r="J40" i="7" s="1"/>
  <c r="D24" i="7"/>
  <c r="D23" i="7"/>
  <c r="D33" i="7"/>
  <c r="D32" i="7"/>
  <c r="E31" i="7"/>
  <c r="D14" i="7"/>
  <c r="E12" i="7"/>
  <c r="F22" i="7"/>
  <c r="H22" i="7"/>
  <c r="F42" i="7"/>
  <c r="F41" i="7"/>
  <c r="H43" i="7" l="1"/>
  <c r="H42" i="7"/>
  <c r="G40" i="7"/>
  <c r="G41" i="7" s="1"/>
  <c r="J42" i="7"/>
  <c r="J41" i="7"/>
  <c r="K40" i="7"/>
  <c r="L40" i="7" s="1"/>
  <c r="L41" i="7" s="1"/>
  <c r="G43" i="7"/>
  <c r="H41" i="7"/>
  <c r="H25" i="7"/>
  <c r="G22" i="7"/>
  <c r="I25" i="7" s="1"/>
  <c r="F23" i="7"/>
  <c r="F24" i="7"/>
  <c r="F12" i="7"/>
  <c r="F31" i="7"/>
  <c r="H31" i="7"/>
  <c r="H24" i="7"/>
  <c r="H23" i="7"/>
  <c r="J22" i="7"/>
  <c r="H12" i="7"/>
  <c r="L42" i="7"/>
  <c r="N40" i="7"/>
  <c r="M40" i="7" s="1"/>
  <c r="F43" i="7" l="1"/>
  <c r="G42" i="7"/>
  <c r="I43" i="7"/>
  <c r="B2" i="7"/>
  <c r="J23" i="7"/>
  <c r="J24" i="7"/>
  <c r="K22" i="7"/>
  <c r="F13" i="7"/>
  <c r="F14" i="7"/>
  <c r="H15" i="7"/>
  <c r="G12" i="7"/>
  <c r="G23" i="7"/>
  <c r="F25" i="7"/>
  <c r="G24" i="7"/>
  <c r="G25" i="7"/>
  <c r="H14" i="7"/>
  <c r="H13" i="7"/>
  <c r="J12" i="7"/>
  <c r="H32" i="7"/>
  <c r="H33" i="7"/>
  <c r="J31" i="7"/>
  <c r="F32" i="7"/>
  <c r="F33" i="7"/>
  <c r="H34" i="7"/>
  <c r="G31" i="7"/>
  <c r="M41" i="7"/>
  <c r="M42" i="7"/>
  <c r="M43" i="7"/>
  <c r="L43" i="7"/>
  <c r="O43" i="7"/>
  <c r="N41" i="7"/>
  <c r="N42" i="7"/>
  <c r="N43" i="7"/>
  <c r="P40" i="7"/>
  <c r="C2" i="7" l="1"/>
  <c r="Y5" i="7"/>
  <c r="G34" i="7"/>
  <c r="G33" i="7"/>
  <c r="F34" i="7"/>
  <c r="G32" i="7"/>
  <c r="I34" i="7"/>
  <c r="J13" i="7"/>
  <c r="J14" i="7"/>
  <c r="N22" i="7"/>
  <c r="K12" i="7"/>
  <c r="N12" i="7" s="1"/>
  <c r="J33" i="7"/>
  <c r="J32" i="7"/>
  <c r="F15" i="7"/>
  <c r="G13" i="7"/>
  <c r="G15" i="7"/>
  <c r="G14" i="7"/>
  <c r="I15" i="7"/>
  <c r="K31" i="7"/>
  <c r="L31" i="7" s="1"/>
  <c r="L22" i="7"/>
  <c r="P42" i="7"/>
  <c r="P41" i="7"/>
  <c r="Q40" i="7"/>
  <c r="R40" i="7" s="1"/>
  <c r="N31" i="7" l="1"/>
  <c r="N33" i="7" s="1"/>
  <c r="C4" i="7"/>
  <c r="C3" i="7"/>
  <c r="D2" i="7"/>
  <c r="N32" i="7"/>
  <c r="L33" i="7"/>
  <c r="L32" i="7"/>
  <c r="N14" i="7"/>
  <c r="N13" i="7"/>
  <c r="N24" i="7"/>
  <c r="N23" i="7"/>
  <c r="P22" i="7"/>
  <c r="M22" i="7"/>
  <c r="O25" i="7" s="1"/>
  <c r="L24" i="7"/>
  <c r="N25" i="7"/>
  <c r="L23" i="7"/>
  <c r="L12" i="7"/>
  <c r="P12" i="7"/>
  <c r="R42" i="7"/>
  <c r="R41" i="7"/>
  <c r="T40" i="7"/>
  <c r="P31" i="7" l="1"/>
  <c r="Q31" i="7" s="1"/>
  <c r="R31" i="7" s="1"/>
  <c r="M31" i="7"/>
  <c r="O34" i="7" s="1"/>
  <c r="N34" i="7"/>
  <c r="D3" i="7"/>
  <c r="D4" i="7"/>
  <c r="E2" i="7"/>
  <c r="F2" i="7" s="1"/>
  <c r="P14" i="7"/>
  <c r="P13" i="7"/>
  <c r="L13" i="7"/>
  <c r="L14" i="7"/>
  <c r="M12" i="7"/>
  <c r="N15" i="7"/>
  <c r="M23" i="7"/>
  <c r="M24" i="7"/>
  <c r="M25" i="7"/>
  <c r="L25" i="7"/>
  <c r="L34" i="7"/>
  <c r="M33" i="7"/>
  <c r="M34" i="7"/>
  <c r="M32" i="7"/>
  <c r="P23" i="7"/>
  <c r="P24" i="7"/>
  <c r="Q22" i="7"/>
  <c r="R22" i="7" s="1"/>
  <c r="Q12" i="7"/>
  <c r="R12" i="7" s="1"/>
  <c r="T41" i="7"/>
  <c r="T42" i="7" s="1"/>
  <c r="T43" i="7" s="1"/>
  <c r="S40" i="7"/>
  <c r="P33" i="7" l="1"/>
  <c r="P32" i="7"/>
  <c r="H2" i="7"/>
  <c r="J2" i="7" s="1"/>
  <c r="K2" i="7" s="1"/>
  <c r="L2" i="7" s="1"/>
  <c r="L3" i="7" s="1"/>
  <c r="L4" i="7" s="1"/>
  <c r="F3" i="7"/>
  <c r="F4" i="7"/>
  <c r="T22" i="7"/>
  <c r="T23" i="7" s="1"/>
  <c r="T24" i="7" s="1"/>
  <c r="T25" i="7" s="1"/>
  <c r="T31" i="7"/>
  <c r="T32" i="7" s="1"/>
  <c r="T33" i="7" s="1"/>
  <c r="T34" i="7" s="1"/>
  <c r="R13" i="7"/>
  <c r="R14" i="7"/>
  <c r="R24" i="7"/>
  <c r="R23" i="7"/>
  <c r="T12" i="7"/>
  <c r="L15" i="7"/>
  <c r="M14" i="7"/>
  <c r="M15" i="7"/>
  <c r="M13" i="7"/>
  <c r="O15" i="7"/>
  <c r="R32" i="7"/>
  <c r="R33" i="7"/>
  <c r="S41" i="7"/>
  <c r="S42" i="7"/>
  <c r="R43" i="7"/>
  <c r="S43" i="7"/>
  <c r="S31" i="7" l="1"/>
  <c r="S22" i="7"/>
  <c r="S25" i="7" s="1"/>
  <c r="AB39" i="7"/>
  <c r="G2" i="7"/>
  <c r="I5" i="7" s="1"/>
  <c r="H3" i="7"/>
  <c r="H4" i="7" s="1"/>
  <c r="H5" i="7" s="1"/>
  <c r="J3" i="7"/>
  <c r="J4" i="7" s="1"/>
  <c r="N2" i="7"/>
  <c r="S32" i="7"/>
  <c r="R34" i="7"/>
  <c r="S33" i="7"/>
  <c r="S34" i="7"/>
  <c r="S12" i="7"/>
  <c r="T13" i="7"/>
  <c r="T14" i="7" s="1"/>
  <c r="T15" i="7" s="1"/>
  <c r="S23" i="7" l="1"/>
  <c r="R25" i="7"/>
  <c r="S24" i="7"/>
  <c r="G3" i="7"/>
  <c r="F5" i="7"/>
  <c r="G4" i="7"/>
  <c r="G5" i="7"/>
  <c r="P2" i="7"/>
  <c r="N3" i="7"/>
  <c r="N4" i="7" s="1"/>
  <c r="N5" i="7" s="1"/>
  <c r="M2" i="7"/>
  <c r="AB21" i="7"/>
  <c r="S14" i="7"/>
  <c r="R15" i="7"/>
  <c r="S15" i="7"/>
  <c r="S13" i="7"/>
  <c r="AB30" i="7"/>
  <c r="O5" i="7" l="1"/>
  <c r="M3" i="7"/>
  <c r="M4" i="7" s="1"/>
  <c r="M5" i="7" s="1"/>
  <c r="L5" i="7"/>
  <c r="P4" i="7"/>
  <c r="P3" i="7"/>
  <c r="Q2" i="7"/>
  <c r="AB11" i="7"/>
  <c r="R2" i="7" l="1"/>
  <c r="T2" i="7"/>
  <c r="T5" i="7" l="1"/>
  <c r="T3" i="7"/>
  <c r="T4" i="7"/>
  <c r="R3" i="7"/>
  <c r="R4" i="7"/>
  <c r="S2" i="7"/>
  <c r="S4" i="7" l="1"/>
  <c r="S3" i="7"/>
  <c r="R5" i="7"/>
  <c r="S5" i="7"/>
  <c r="AB1" i="7" l="1"/>
  <c r="C7" i="7" s="1"/>
</calcChain>
</file>

<file path=xl/sharedStrings.xml><?xml version="1.0" encoding="utf-8"?>
<sst xmlns="http://schemas.openxmlformats.org/spreadsheetml/2006/main" count="70" uniqueCount="25">
  <si>
    <t>Sheet A  ini jangan dibuang</t>
  </si>
  <si>
    <t xml:space="preserve"> </t>
  </si>
  <si>
    <t>WS</t>
  </si>
  <si>
    <t>YAD</t>
  </si>
  <si>
    <t xml:space="preserve">SSSSSSSS UUUUUUUUU NNNNNNNNN DDDDDDDD EEEEEEEE LLLLLLLLL  </t>
  </si>
  <si>
    <t xml:space="preserve">SSSSSSSS UUUUUUUUU NNNNNNNNN DDDDDDDD EEEEEEEE LLLLLLLLL </t>
  </si>
  <si>
    <t>NO</t>
  </si>
  <si>
    <t>KAB/KOTA</t>
  </si>
  <si>
    <t>Kota Mataram</t>
  </si>
  <si>
    <t>Kab. Lombok Barat</t>
  </si>
  <si>
    <t>Kab. Lombok Tengah</t>
  </si>
  <si>
    <t>Kab. Lombok Timur</t>
  </si>
  <si>
    <t>Kab. Lombok Utara</t>
  </si>
  <si>
    <t>Kab. Dompu</t>
  </si>
  <si>
    <t>Kab. Bima</t>
  </si>
  <si>
    <t>Kota Bima</t>
  </si>
  <si>
    <t>TOTAL NTB</t>
  </si>
  <si>
    <t>A</t>
  </si>
  <si>
    <t>B</t>
  </si>
  <si>
    <t>RAYON I (P LOMBOK)</t>
  </si>
  <si>
    <t>RAYON II (P SUMBAWA)</t>
  </si>
  <si>
    <t>Sumbawa</t>
  </si>
  <si>
    <t>Sumbawa Barat</t>
  </si>
  <si>
    <t>JBKP (KL)</t>
  </si>
  <si>
    <t xml:space="preserve"> KEBUTUHAN VOLUME JBKP (PREMIUM)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</si>
</sst>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#,##0.00\);_(* &quot;-&quot;_);_(@_)"/>
    <numFmt numFmtId="168" formatCode="_(* #,##0.00_);_(* \(#,##0.00\);_(* \-??_);_(@_)"/>
    <numFmt numFmtId="169" formatCode="_(* #,##0_);_(* \(#,##0\);_(* \-_);_(@_)"/>
  </numFmts>
  <fonts count="18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u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ill="0" applyBorder="0" applyAlignment="0" applyProtection="0"/>
    <xf numFmtId="169" fontId="1" fillId="0" borderId="0" applyFill="0" applyBorder="0" applyAlignment="0" applyProtection="0"/>
    <xf numFmtId="0" fontId="9" fillId="0" borderId="0"/>
    <xf numFmtId="0" fontId="9" fillId="0" borderId="0" applyFill="0" applyBorder="0" applyAlignment="0" applyProtection="0"/>
    <xf numFmtId="0" fontId="9" fillId="0" borderId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" fillId="0" borderId="0" applyFill="0" applyBorder="0" applyAlignment="0" applyProtection="0"/>
    <xf numFmtId="0" fontId="11" fillId="0" borderId="0">
      <alignment vertical="top"/>
    </xf>
    <xf numFmtId="164" fontId="1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center" vertical="top" wrapText="1"/>
    </xf>
    <xf numFmtId="22" fontId="2" fillId="2" borderId="0" xfId="0" applyNumberFormat="1" applyFont="1" applyFill="1"/>
    <xf numFmtId="14" fontId="2" fillId="0" borderId="0" xfId="0" applyNumberFormat="1" applyFont="1"/>
    <xf numFmtId="166" fontId="2" fillId="2" borderId="0" xfId="1" applyNumberFormat="1" applyFont="1" applyFill="1"/>
    <xf numFmtId="166" fontId="2" fillId="2" borderId="0" xfId="0" applyNumberFormat="1" applyFont="1" applyFill="1"/>
    <xf numFmtId="166" fontId="3" fillId="2" borderId="0" xfId="1" applyNumberFormat="1" applyFont="1" applyFill="1"/>
    <xf numFmtId="0" fontId="2" fillId="2" borderId="0" xfId="0" quotePrefix="1" applyFont="1" applyFill="1"/>
    <xf numFmtId="0" fontId="4" fillId="2" borderId="0" xfId="0" quotePrefix="1" applyFont="1" applyFill="1"/>
    <xf numFmtId="0" fontId="2" fillId="2" borderId="0" xfId="0" applyFont="1" applyFill="1" applyAlignment="1">
      <alignment vertical="top" wrapText="1"/>
    </xf>
    <xf numFmtId="164" fontId="2" fillId="0" borderId="0" xfId="2" applyNumberFormat="1" applyFont="1"/>
    <xf numFmtId="167" fontId="2" fillId="0" borderId="0" xfId="2" applyNumberFormat="1" applyFont="1"/>
    <xf numFmtId="0" fontId="5" fillId="0" borderId="0" xfId="0" applyFont="1"/>
    <xf numFmtId="0" fontId="5" fillId="2" borderId="0" xfId="0" applyFont="1" applyFill="1"/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center" vertical="top" wrapText="1"/>
    </xf>
    <xf numFmtId="166" fontId="5" fillId="2" borderId="0" xfId="1" applyNumberFormat="1" applyFont="1" applyFill="1"/>
    <xf numFmtId="166" fontId="5" fillId="2" borderId="0" xfId="0" applyNumberFormat="1" applyFont="1" applyFill="1"/>
    <xf numFmtId="166" fontId="6" fillId="2" borderId="0" xfId="1" applyNumberFormat="1" applyFont="1" applyFill="1"/>
    <xf numFmtId="0" fontId="5" fillId="2" borderId="0" xfId="0" quotePrefix="1" applyFont="1" applyFill="1"/>
    <xf numFmtId="0" fontId="7" fillId="2" borderId="0" xfId="0" quotePrefix="1" applyFont="1" applyFill="1"/>
    <xf numFmtId="22" fontId="0" fillId="0" borderId="0" xfId="0" applyNumberFormat="1"/>
    <xf numFmtId="0" fontId="0" fillId="3" borderId="0" xfId="0" applyFill="1"/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2" fillId="0" borderId="0" xfId="0" applyFont="1" applyAlignment="1"/>
    <xf numFmtId="0" fontId="8" fillId="0" borderId="0" xfId="0" applyFont="1" applyAlignment="1"/>
    <xf numFmtId="164" fontId="8" fillId="0" borderId="1" xfId="2" applyFont="1" applyBorder="1" applyAlignment="1">
      <alignment horizontal="right" vertical="center"/>
    </xf>
    <xf numFmtId="9" fontId="0" fillId="0" borderId="0" xfId="0" applyNumberFormat="1" applyAlignment="1">
      <alignment vertical="center"/>
    </xf>
    <xf numFmtId="164" fontId="14" fillId="0" borderId="1" xfId="2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13" fillId="0" borderId="1" xfId="2" applyFont="1" applyBorder="1" applyAlignment="1">
      <alignment horizontal="right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</cellXfs>
  <cellStyles count="14">
    <cellStyle name="Comma" xfId="1" builtinId="3"/>
    <cellStyle name="Comma [0]" xfId="2" builtinId="6"/>
    <cellStyle name="Comma [0] 2" xfId="5"/>
    <cellStyle name="Comma [0] 2 2" xfId="8"/>
    <cellStyle name="Comma [0] 3" xfId="7"/>
    <cellStyle name="Comma [0] 4" xfId="9"/>
    <cellStyle name="Comma [0] 5" xfId="11"/>
    <cellStyle name="Comma [0] 6" xfId="13"/>
    <cellStyle name="Comma 2" xfId="4"/>
    <cellStyle name="Normal" xfId="0" builtinId="0"/>
    <cellStyle name="Normal 2" xfId="3"/>
    <cellStyle name="Normal 2 2" xfId="6"/>
    <cellStyle name="Normal 3" xfId="10"/>
    <cellStyle name="Normal 4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KWT%20DAT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Documents\KWT%20Perjalanan%20D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$A$10"/>
      <sheetName val="Sheet1"/>
      <sheetName val="Konsep"/>
      <sheetName val="Kwt"/>
      <sheetName val="Jan-Apr"/>
      <sheetName val="Mei"/>
      <sheetName val="Jun"/>
      <sheetName val="Jul"/>
      <sheetName val="Ags"/>
      <sheetName val="Sep"/>
      <sheetName val="Okt"/>
      <sheetName val="Nop"/>
      <sheetName val="Des"/>
      <sheetName val="BKU"/>
      <sheetName val="BKU (2)"/>
    </sheetNames>
    <sheetDataSet>
      <sheetData sheetId="0">
        <row r="9">
          <cell r="A9">
            <v>40533.460660879631</v>
          </cell>
        </row>
        <row r="10">
          <cell r="A10">
            <v>40513</v>
          </cell>
        </row>
        <row r="11">
          <cell r="A11" t="str">
            <v xml:space="preserve">SSSSSSSS UUUUUUUUU NNNNNNNNN DDDDDDDD EEEEEEEE LLLLLLLLL  </v>
          </cell>
        </row>
        <row r="12">
          <cell r="A12">
            <v>40533.460660879631</v>
          </cell>
        </row>
        <row r="13">
          <cell r="A13">
            <v>40513</v>
          </cell>
        </row>
        <row r="15">
          <cell r="A15">
            <v>40533.460660879631</v>
          </cell>
        </row>
        <row r="16">
          <cell r="A16">
            <v>40513</v>
          </cell>
        </row>
        <row r="17">
          <cell r="A17" t="str">
            <v xml:space="preserve">SSSSSSSS UUUUUUUUU NNNNNNNNN DDDDDDDD EEEEEEEE LLLLLLLLL  </v>
          </cell>
        </row>
        <row r="18">
          <cell r="A18">
            <v>40533.460660879631</v>
          </cell>
        </row>
        <row r="19">
          <cell r="A19">
            <v>40513</v>
          </cell>
        </row>
        <row r="20">
          <cell r="A20" t="str">
            <v xml:space="preserve">SSSSSSSS UUUUUUUUU NNNNNNNNN DDDDDDDD EEEEEEEE LLLLLLLLL  </v>
          </cell>
        </row>
      </sheetData>
      <sheetData sheetId="1"/>
      <sheetData sheetId="2"/>
      <sheetData sheetId="3">
        <row r="1">
          <cell r="AL1">
            <v>40513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$A$10"/>
      <sheetName val="Sheet1"/>
      <sheetName val="DATA"/>
      <sheetName val="DD"/>
      <sheetName val="LD"/>
      <sheetName val="Kwt"/>
    </sheetNames>
    <sheetDataSet>
      <sheetData sheetId="0">
        <row r="1">
          <cell r="A1">
            <v>40238.539408449076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A6" sqref="A6"/>
    </sheetView>
  </sheetViews>
  <sheetFormatPr defaultRowHeight="12.45" x14ac:dyDescent="0.2"/>
  <cols>
    <col min="1" max="1" width="14.5" bestFit="1" customWidth="1"/>
  </cols>
  <sheetData>
    <row r="1" spans="1:2" x14ac:dyDescent="0.2">
      <c r="A1" s="24">
        <f ca="1">NOW()</f>
        <v>45344.368711226853</v>
      </c>
      <c r="B1" t="s">
        <v>2</v>
      </c>
    </row>
    <row r="2" spans="1:2" x14ac:dyDescent="0.2">
      <c r="A2" s="24">
        <f>+[1]Kwt!$AL$1</f>
        <v>40513</v>
      </c>
      <c r="B2" t="s">
        <v>3</v>
      </c>
    </row>
    <row r="3" spans="1:2" ht="12.8" customHeight="1" x14ac:dyDescent="0.2">
      <c r="A3" s="15" t="s">
        <v>4</v>
      </c>
    </row>
    <row r="5" spans="1:2" x14ac:dyDescent="0.2">
      <c r="A5" s="24">
        <f ca="1">NOW()</f>
        <v>45344.368711226853</v>
      </c>
    </row>
    <row r="6" spans="1:2" x14ac:dyDescent="0.2">
      <c r="A6" s="24">
        <f>+$A$2</f>
        <v>40513</v>
      </c>
      <c r="B6" s="25"/>
    </row>
    <row r="7" spans="1:2" x14ac:dyDescent="0.2">
      <c r="A7" s="15" t="s">
        <v>5</v>
      </c>
    </row>
    <row r="9" spans="1:2" x14ac:dyDescent="0.2">
      <c r="A9" s="24">
        <f ca="1">NOW()</f>
        <v>45344.368711226853</v>
      </c>
      <c r="B9" s="25"/>
    </row>
    <row r="10" spans="1:2" x14ac:dyDescent="0.2">
      <c r="A10" s="24">
        <f>+$A$2</f>
        <v>40513</v>
      </c>
    </row>
    <row r="11" spans="1:2" x14ac:dyDescent="0.2">
      <c r="A11" s="15" t="s">
        <v>4</v>
      </c>
    </row>
    <row r="12" spans="1:2" x14ac:dyDescent="0.2">
      <c r="A12" s="24">
        <f ca="1">NOW()</f>
        <v>45344.368711226853</v>
      </c>
      <c r="B12" s="25"/>
    </row>
    <row r="13" spans="1:2" x14ac:dyDescent="0.2">
      <c r="A13" s="24">
        <f>+$A$2</f>
        <v>40513</v>
      </c>
    </row>
    <row r="14" spans="1:2" x14ac:dyDescent="0.2">
      <c r="A14" s="15" t="s">
        <v>4</v>
      </c>
    </row>
    <row r="15" spans="1:2" x14ac:dyDescent="0.2">
      <c r="A15" s="24">
        <f ca="1">NOW()</f>
        <v>45344.368711226853</v>
      </c>
      <c r="B15" s="25"/>
    </row>
    <row r="16" spans="1:2" x14ac:dyDescent="0.2">
      <c r="A16" s="24">
        <f>+$A$2</f>
        <v>40513</v>
      </c>
    </row>
    <row r="17" spans="1:1" x14ac:dyDescent="0.2">
      <c r="A17" s="15" t="s">
        <v>4</v>
      </c>
    </row>
    <row r="18" spans="1:1" x14ac:dyDescent="0.2">
      <c r="A18" s="24">
        <f ca="1">NOW()</f>
        <v>45344.368711226853</v>
      </c>
    </row>
    <row r="19" spans="1:1" x14ac:dyDescent="0.2">
      <c r="A19" s="24">
        <f>+$A$2</f>
        <v>40513</v>
      </c>
    </row>
    <row r="20" spans="1:1" x14ac:dyDescent="0.2">
      <c r="A20" s="15" t="s">
        <v>4</v>
      </c>
    </row>
    <row r="21" spans="1:1" x14ac:dyDescent="0.2">
      <c r="A21" s="24">
        <f ca="1">NOW()</f>
        <v>45344.368711226853</v>
      </c>
    </row>
    <row r="22" spans="1:1" x14ac:dyDescent="0.2">
      <c r="A22" s="24">
        <f>+$A$2</f>
        <v>40513</v>
      </c>
    </row>
    <row r="23" spans="1:1" x14ac:dyDescent="0.2">
      <c r="A23" s="15" t="s">
        <v>4</v>
      </c>
    </row>
    <row r="24" spans="1:1" x14ac:dyDescent="0.2">
      <c r="A24" s="24">
        <f ca="1">NOW()</f>
        <v>45344.368711226853</v>
      </c>
    </row>
    <row r="25" spans="1:1" x14ac:dyDescent="0.2">
      <c r="A25" s="24">
        <f>+$A$2</f>
        <v>40513</v>
      </c>
    </row>
    <row r="26" spans="1:1" x14ac:dyDescent="0.2">
      <c r="A26" s="15" t="s">
        <v>4</v>
      </c>
    </row>
  </sheetData>
  <sheetProtection password="C67C" sheet="1" objects="1" scenarios="1"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32"/>
  <sheetViews>
    <sheetView zoomScale="75" workbookViewId="0">
      <selection activeCell="E40" sqref="E40"/>
    </sheetView>
  </sheetViews>
  <sheetFormatPr defaultColWidth="3.5" defaultRowHeight="12.45" x14ac:dyDescent="0.2"/>
  <cols>
    <col min="1" max="1" width="27.5" customWidth="1"/>
    <col min="2" max="2" width="15" customWidth="1"/>
    <col min="3" max="26" width="3.5" customWidth="1"/>
    <col min="27" max="27" width="2.5" customWidth="1"/>
    <col min="28" max="28" width="14.875" customWidth="1"/>
    <col min="29" max="29" width="16.375" customWidth="1"/>
    <col min="30" max="30" width="11.5" customWidth="1"/>
    <col min="31" max="31" width="50.5" customWidth="1"/>
    <col min="32" max="42" width="3.5" customWidth="1"/>
    <col min="43" max="43" width="4.625" customWidth="1"/>
    <col min="44" max="44" width="4" customWidth="1"/>
    <col min="45" max="60" width="3.5" customWidth="1"/>
  </cols>
  <sheetData>
    <row r="1" spans="1:97" ht="16.55" customHeight="1" x14ac:dyDescent="0.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 t="e">
        <f>+C4&amp;D4&amp;F5&amp;G5&amp;H5&amp;I5&amp;J4&amp;L5&amp;M5&amp;N5&amp;O5&amp;P4&amp;R5&amp;S5&amp;T5&amp;Y5</f>
        <v>#REF!</v>
      </c>
      <c r="AC1" s="5"/>
      <c r="AD1" s="6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</row>
    <row r="2" spans="1:97" x14ac:dyDescent="0.2">
      <c r="A2" s="2"/>
      <c r="B2" s="7" t="e">
        <f>+#REF!</f>
        <v>#REF!</v>
      </c>
      <c r="C2" s="3" t="e">
        <f>INT(B2/1000000000)</f>
        <v>#REF!</v>
      </c>
      <c r="D2" s="8" t="e">
        <f>INT(B2/100000000-C2*10)</f>
        <v>#REF!</v>
      </c>
      <c r="E2" s="8" t="e">
        <f>INT(B2/10000000-C2*100-D2*10)</f>
        <v>#REF!</v>
      </c>
      <c r="F2" s="9" t="e">
        <f>+E2*10</f>
        <v>#REF!</v>
      </c>
      <c r="G2" s="9" t="e">
        <f>+F2+H2</f>
        <v>#REF!</v>
      </c>
      <c r="H2" s="8" t="e">
        <f>INT(B2/1000000-C2*1000-D2*100-E2*10)</f>
        <v>#REF!</v>
      </c>
      <c r="I2" s="7"/>
      <c r="J2" s="7" t="e">
        <f>INT(B2/100000-C2*10000-D2*1000-E2*100-H2*10)</f>
        <v>#REF!</v>
      </c>
      <c r="K2" s="7" t="e">
        <f>INT(B2/10000-C2*100000-D2*10000-E2*1000-H2*100-J2*10)</f>
        <v>#REF!</v>
      </c>
      <c r="L2" s="9" t="e">
        <f>+K2*10</f>
        <v>#REF!</v>
      </c>
      <c r="M2" s="9" t="e">
        <f>+L2+N2</f>
        <v>#REF!</v>
      </c>
      <c r="N2" s="7" t="e">
        <f>INT(B2/1000-C2*1000000-D2*100000-E2*10000-H2*1000-J2*100-K2*10)</f>
        <v>#REF!</v>
      </c>
      <c r="O2" s="7"/>
      <c r="P2" s="7" t="e">
        <f>INT(B2/100-C2*10000000-D2*1000000-E2*100000-H2*10000-J2*1000-K2*100-N2*10)</f>
        <v>#REF!</v>
      </c>
      <c r="Q2" s="7" t="e">
        <f>INT(B2/10-C2*100000000-D2*10000000-E2*1000000-H2*100000-J2*10000-K2*1000-N2*100-P2*10)</f>
        <v>#REF!</v>
      </c>
      <c r="R2" s="9" t="e">
        <f>+Q2*10</f>
        <v>#REF!</v>
      </c>
      <c r="S2" s="9" t="e">
        <f>+R2+T2</f>
        <v>#REF!</v>
      </c>
      <c r="T2" s="7" t="e">
        <f>INT(B2-C2*1000000000-D2*100000000-E2*10000000-H2*1000000-J2*100000-K2*10000-N2*1000-P2*100-Q2*10)</f>
        <v>#REF!</v>
      </c>
      <c r="U2" s="3"/>
      <c r="V2" s="3"/>
      <c r="W2" s="3"/>
      <c r="X2" s="3"/>
      <c r="Y2" s="3"/>
      <c r="Z2" s="3"/>
      <c r="AA2" s="3"/>
      <c r="AB2" s="3"/>
      <c r="AC2" s="3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</row>
    <row r="3" spans="1:97" x14ac:dyDescent="0.2">
      <c r="A3" s="2"/>
      <c r="B3" s="3"/>
      <c r="C3" s="10" t="e">
        <f>IF(C2=1,"Satu Milyar ",IF(C2=2,"Dua Milyar ",IF(C2=3,"Tiga Milyar ",IF(C2=4,"Empat Milyar ",IF(C2=5,"Lima Milyar ",IF(C2=6,"Enam Milyar ",IF(C2=7,"Tujuh Milyar ",IF(C2=8,"Delapan Milyar ","Sembilan Milyar "))))))))</f>
        <v>#REF!</v>
      </c>
      <c r="D3" s="10" t="e">
        <f>IF(D2=1,"Seratus ",IF(D2=2,"Dua Ratus ",IF(D2=3,"Tiga Ratus ",IF(D2=4,"Empat Ratus ",IF(D2=5,"Lima Ratus ",IF(D2=6,"Enam Ratus ",IF(D2=7,"Tujuh Ratus ",IF(D2=8,"Delapan Ratus ","Sembilan Ratus "))))))))</f>
        <v>#REF!</v>
      </c>
      <c r="E3" s="3" t="s">
        <v>1</v>
      </c>
      <c r="F3" s="11" t="e">
        <f>IF(F2=10,"Sepuluh ",IF(F2=20,"Dua Puluh ",IF(F2=30,"Tiga Puluh ",IF(F2=40,"Empat Puluh ",IF(F2=50,"Lima Puluh ",IF(F2=60,"Enam Puluh ",IF(F2=70,"Tujuh Puluh ",IF(F2=80,"Delapan Puluh ","Sembilan Puluh "))))))))</f>
        <v>#REF!</v>
      </c>
      <c r="G3" s="11" t="e">
        <f>IF(G2=11,"Sebelas ",IF(G2=12,"Dua Belas ",IF(G2=13,"Tiga Belas ",IF(G2=14,"Empat Belas ",IF(G2=15,"Lima Belas ",IF(G2=16,"Enam Belas ",IF(G2=17,"Tujuh Belas ",IF(G2=18,"Delapan Belas ","Sembilan Belas "))))))))</f>
        <v>#REF!</v>
      </c>
      <c r="H3" s="10" t="e">
        <f>IF(H2=1,"Satu ",IF(H2=2,"Dua ",IF(H2=3,"Tiga ",IF(H2=4,"Empat ",IF(H2=5,"Lima ",IF(H2=6,"Enam ",IF(H2=7,"Tujuh ",IF(H2=8,"Delapan ","Sembilan "))))))))</f>
        <v>#REF!</v>
      </c>
      <c r="I3" s="3" t="s">
        <v>1</v>
      </c>
      <c r="J3" s="10" t="e">
        <f>IF(J2=1,"Seratus ",IF(J2=2,"Dua Ratus ",IF(J2=3,"Tiga Ratus ",IF(J2=4,"Empat Ratus ",IF(J2=5,"Lima Ratus ",IF(J2=6,"Enam Ratus ",IF(J2=7,"Tujuh Ratus ",IF(J2=8,"Delapan Ratus ","Sembilan Ratus "))))))))</f>
        <v>#REF!</v>
      </c>
      <c r="K3" s="3" t="s">
        <v>1</v>
      </c>
      <c r="L3" s="11" t="e">
        <f>IF(L2=10,"Sepuluh ",IF(L2=20,"Dua Puluh ",IF(L2=30,"Tiga Puluh ",IF(L2=40,"Empat Puluh ",IF(L2=50,"Lima Puluh ",IF(L2=60,"Enam Puluh ",IF(L2=70,"Tujuh Puluh ",IF(L2=80,"Delapan Puluh ","Sembilan Puluh "))))))))</f>
        <v>#REF!</v>
      </c>
      <c r="M3" s="11" t="e">
        <f>IF(M2=11,"Sebelas ",IF(M2=12,"Dua Belas ",IF(M2=13,"Tiga Belas ",IF(M2=14,"Empat Belas ",IF(M2=15,"Lima Belas ",IF(M2=16,"Enam Belas ",IF(M2=17,"Tujuh Belas ",IF(M2=18,"Delapan Belas ","Sembilan Belas "))))))))</f>
        <v>#REF!</v>
      </c>
      <c r="N3" s="10" t="e">
        <f>IF(N2=1,"Satu ",IF(N2=2,"Dua ",IF(N2=3,"Tiga ",IF(N2=4,"Empat ",IF(N2=5,"Lima ",IF(N2=6,"Enam ",IF(N2=7,"Tujuh ",IF(N2=8,"Delapan ","Sembilan "))))))))</f>
        <v>#REF!</v>
      </c>
      <c r="O3" s="10"/>
      <c r="P3" s="10" t="e">
        <f>IF(P2=1,"Seratus ",IF(P2=2,"Dua Ratus ",IF(P2=3,"Tiga Ratus ",IF(P2=4,"Empat Ratus ",IF(P2=5,"Lima Ratus ",IF(P2=6,"Enam Ratus ",IF(P2=7,"Tujuh Ratus ",IF(P2=8,"Delapan Ratus ","Sembilan Ratus "))))))))</f>
        <v>#REF!</v>
      </c>
      <c r="Q3" s="3" t="s">
        <v>1</v>
      </c>
      <c r="R3" s="11" t="e">
        <f>IF(R2=10,"Sepuluh ",IF(R2=20,"Dua Puluh ",IF(R2=30,"Tiga Puluh ",IF(R2=40,"Empat Puluh ",IF(R2=50,"Lima Puluh ",IF(R2=60,"Enam Puluh ",IF(R2=70,"Tujuh Puluh ",IF(R2=80,"Delapan Puluh ","Sembilan Puluh "))))))))</f>
        <v>#REF!</v>
      </c>
      <c r="S3" s="11" t="e">
        <f>IF(S2=11,"Sebelas ",IF(S2=12,"Dua Belas ",IF(S2=13,"Tiga Belas ",IF(S2=14,"Empat Belas ",IF(S2=15,"Lima Belas ",IF(S2=16,"Enam Belas ",IF(S2=17,"Tujuh Belas ",IF(S2=18,"Delapan Belas ","Sembilan Belas "))))))))</f>
        <v>#REF!</v>
      </c>
      <c r="T3" s="10" t="e">
        <f>IF(T2=1,"Satu ",IF(T2=2,"Dua ",IF(T2=3,"Tiga ",IF(T2=4,"Empat ",IF(T2=5,"Lima ",IF(T2=6,"Enam ",IF(T2=7,"Tujuh ",IF(T2=8,"Delapan ","Sembilan "))))))))</f>
        <v>#REF!</v>
      </c>
      <c r="U3" s="3"/>
      <c r="V3" s="3"/>
      <c r="W3" s="3"/>
      <c r="X3" s="3"/>
      <c r="Y3" s="10"/>
      <c r="Z3" s="3"/>
      <c r="AA3" s="3"/>
      <c r="AB3" s="3"/>
      <c r="AC3" s="3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</row>
    <row r="4" spans="1:97" x14ac:dyDescent="0.2">
      <c r="A4" s="2"/>
      <c r="B4" s="3"/>
      <c r="C4" s="3" t="e">
        <f>IF(C2&gt;0,C3,"")</f>
        <v>#REF!</v>
      </c>
      <c r="D4" s="3" t="e">
        <f>IF(D2&gt;0,D3,"")</f>
        <v>#REF!</v>
      </c>
      <c r="E4" s="3" t="s">
        <v>1</v>
      </c>
      <c r="F4" s="3" t="e">
        <f>IF(F2&gt;0,F3,"")</f>
        <v>#REF!</v>
      </c>
      <c r="G4" s="3" t="e">
        <f>IF(AND(G2&gt;=11,G2&lt;20),G3,"")</f>
        <v>#REF!</v>
      </c>
      <c r="H4" s="3" t="e">
        <f>IF(H2&gt;0,H3,"")</f>
        <v>#REF!</v>
      </c>
      <c r="I4" s="3" t="s">
        <v>1</v>
      </c>
      <c r="J4" s="3" t="e">
        <f>IF(J2&gt;0,J3,"")</f>
        <v>#REF!</v>
      </c>
      <c r="K4" s="3" t="s">
        <v>1</v>
      </c>
      <c r="L4" s="3" t="e">
        <f>IF(L2&gt;0,L3,"")</f>
        <v>#REF!</v>
      </c>
      <c r="M4" s="3" t="e">
        <f>IF(AND(M2&gt;=11,M2&lt;20),M3,"")</f>
        <v>#REF!</v>
      </c>
      <c r="N4" s="3" t="e">
        <f>IF(N2&gt;0,N3,"")</f>
        <v>#REF!</v>
      </c>
      <c r="O4" s="3"/>
      <c r="P4" s="3" t="e">
        <f>IF(P2&gt;0,P3,"")</f>
        <v>#REF!</v>
      </c>
      <c r="Q4" s="3" t="s">
        <v>1</v>
      </c>
      <c r="R4" s="3" t="e">
        <f>IF(R2&gt;0,R3,"")</f>
        <v>#REF!</v>
      </c>
      <c r="S4" s="3" t="e">
        <f>IF(AND(S2&gt;=11,S2&lt;20),S3,"")</f>
        <v>#REF!</v>
      </c>
      <c r="T4" s="3" t="e">
        <f>IF(T2&gt;0,T3,"")</f>
        <v>#REF!</v>
      </c>
      <c r="U4" s="3"/>
      <c r="V4" s="3"/>
      <c r="W4" s="3"/>
      <c r="X4" s="3"/>
      <c r="Y4" s="3"/>
      <c r="Z4" s="3"/>
      <c r="AA4" s="3"/>
      <c r="AB4" s="3"/>
      <c r="AC4" s="3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</row>
    <row r="5" spans="1:97" x14ac:dyDescent="0.2">
      <c r="A5" s="6"/>
      <c r="B5" s="3"/>
      <c r="C5" s="3"/>
      <c r="D5" s="3"/>
      <c r="E5" s="3"/>
      <c r="F5" s="3" t="e">
        <f>IF(AND(G2&gt;10,G2&lt;20),"",F4)</f>
        <v>#REF!</v>
      </c>
      <c r="G5" s="3" t="e">
        <f>IF(AND(G2&gt;10,G2&lt;20),G4,"")</f>
        <v>#REF!</v>
      </c>
      <c r="H5" s="3" t="e">
        <f>IF(AND(F2&gt;=20,H2&gt;=1),H4,IF(AND(F2=0,H2&gt;0),H4,""))</f>
        <v>#REF!</v>
      </c>
      <c r="I5" s="3" t="e">
        <f>IF(SUM(D2:H2)&gt;0,"Juta ","")</f>
        <v>#REF!</v>
      </c>
      <c r="J5" s="3"/>
      <c r="K5" s="3"/>
      <c r="L5" s="3" t="e">
        <f>IF(AND(M2&gt;10,M2&lt;20),"",L4)</f>
        <v>#REF!</v>
      </c>
      <c r="M5" s="3" t="e">
        <f>IF(AND(M2&gt;10,M2&lt;20),M4,"")</f>
        <v>#REF!</v>
      </c>
      <c r="N5" s="3" t="e">
        <f>IF(AND(L2&gt;=20,N2&gt;=1),N4,IF(AND(L2=0,N2&gt;0),N4,""))</f>
        <v>#REF!</v>
      </c>
      <c r="O5" s="3" t="e">
        <f>IF(SUM(J2:N2)&gt;0,"Ribu ","")</f>
        <v>#REF!</v>
      </c>
      <c r="P5" s="3"/>
      <c r="Q5" s="3"/>
      <c r="R5" s="3" t="e">
        <f>IF(AND(S2&gt;10,S2&lt;20),"",R4)</f>
        <v>#REF!</v>
      </c>
      <c r="S5" s="3" t="e">
        <f>IF(AND(S2&gt;10,S2&lt;20),S4,"")</f>
        <v>#REF!</v>
      </c>
      <c r="T5" s="3" t="e">
        <f>IF(AND(R2&gt;=20,T2&gt;=1),T4,IF(AND(R2=0,T2&gt;0),T4,""))</f>
        <v>#REF!</v>
      </c>
      <c r="U5" s="3"/>
      <c r="V5" s="3"/>
      <c r="W5" s="3"/>
      <c r="X5" s="3"/>
      <c r="Y5" s="3" t="e">
        <f>IF(B2&gt;0,"Rupiah","")</f>
        <v>#REF!</v>
      </c>
      <c r="Z5" s="3"/>
      <c r="AA5" s="3"/>
      <c r="AB5" s="3"/>
      <c r="AC5" s="3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</row>
    <row r="6" spans="1:97" x14ac:dyDescent="0.2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</row>
    <row r="7" spans="1:97" ht="12.8" customHeight="1" x14ac:dyDescent="0.2">
      <c r="A7" s="2"/>
      <c r="B7" s="3"/>
      <c r="C7" s="3" t="e">
        <f>IF('[2]$A$10'!A1&lt;='$A$10'!A2,Sheet1!AB1,'$A$10'!A3)</f>
        <v>#REF!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3"/>
      <c r="U7" s="3"/>
      <c r="V7" s="3"/>
      <c r="W7" s="3"/>
      <c r="X7" s="3"/>
      <c r="Y7" s="3"/>
      <c r="Z7" s="3"/>
      <c r="AA7" s="3"/>
      <c r="AB7" s="3"/>
      <c r="AC7" s="3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</row>
    <row r="8" spans="1:97" x14ac:dyDescent="0.2">
      <c r="A8" s="2"/>
      <c r="B8" s="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3"/>
      <c r="U8" s="3"/>
      <c r="V8" s="3"/>
      <c r="W8" s="3"/>
      <c r="X8" s="3"/>
      <c r="Y8" s="3"/>
      <c r="Z8" s="3"/>
      <c r="AA8" s="3"/>
      <c r="AB8" s="3"/>
      <c r="AC8" s="3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</row>
    <row r="9" spans="1:97" x14ac:dyDescent="0.2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4"/>
      <c r="AC9" s="3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</row>
    <row r="10" spans="1:97" x14ac:dyDescent="0.2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</row>
    <row r="11" spans="1:97" x14ac:dyDescent="0.2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4" t="str">
        <f>+C14&amp;D14&amp;F15&amp;G15&amp;H15&amp;I15&amp;J14&amp;L15&amp;M15&amp;N15&amp;O15&amp;P14&amp;R15&amp;S15&amp;T15&amp;Y15</f>
        <v>Satu Rupiah,-</v>
      </c>
      <c r="AC11" s="3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</row>
    <row r="12" spans="1:97" x14ac:dyDescent="0.2">
      <c r="A12" s="2"/>
      <c r="B12" s="7">
        <v>1</v>
      </c>
      <c r="C12" s="3">
        <f>INT(B12/1000000000)</f>
        <v>0</v>
      </c>
      <c r="D12" s="8">
        <f>INT(B12/100000000-C12*10)</f>
        <v>0</v>
      </c>
      <c r="E12" s="8">
        <f>INT(B12/10000000-C12*100-D12*10)</f>
        <v>0</v>
      </c>
      <c r="F12" s="9">
        <f>+E12*10</f>
        <v>0</v>
      </c>
      <c r="G12" s="9">
        <f>+F12+H12</f>
        <v>0</v>
      </c>
      <c r="H12" s="8">
        <f>INT(B12/1000000-C12*1000-D12*100-E12*10)</f>
        <v>0</v>
      </c>
      <c r="I12" s="7"/>
      <c r="J12" s="7">
        <f>INT(B12/100000-C12*10000-D12*1000-E12*100-H12*10)</f>
        <v>0</v>
      </c>
      <c r="K12" s="7">
        <f>INT(B12/10000-C12*100000-D12*10000-E12*1000-H12*100-J12*10)</f>
        <v>0</v>
      </c>
      <c r="L12" s="9">
        <f>+K12*10</f>
        <v>0</v>
      </c>
      <c r="M12" s="9">
        <f>+L12+N12</f>
        <v>0</v>
      </c>
      <c r="N12" s="7">
        <f>INT(B12/1000-C12*1000000-D12*100000-E12*10000-H12*1000-J12*100-K12*10)</f>
        <v>0</v>
      </c>
      <c r="O12" s="7"/>
      <c r="P12" s="7">
        <f>INT(B12/100-C12*10000000-D12*1000000-E12*100000-H12*10000-J12*1000-K12*100-N12*10)</f>
        <v>0</v>
      </c>
      <c r="Q12" s="7">
        <f>INT(B12/10-C12*100000000-D12*10000000-E12*1000000-H12*100000-J12*10000-K12*1000-N12*100-P12*10)</f>
        <v>0</v>
      </c>
      <c r="R12" s="9">
        <f>+Q12*10</f>
        <v>0</v>
      </c>
      <c r="S12" s="9">
        <f>+R12+T12</f>
        <v>1</v>
      </c>
      <c r="T12" s="7">
        <f>INT(B12-C12*1000000000-D12*100000000-E12*10000000-H12*1000000-J12*100000-K12*10000-N12*1000-P12*100-Q12*10)</f>
        <v>1</v>
      </c>
      <c r="U12" s="3"/>
      <c r="V12" s="3"/>
      <c r="W12" s="3"/>
      <c r="X12" s="3"/>
      <c r="Y12" s="3"/>
      <c r="Z12" s="3"/>
      <c r="AA12" s="3"/>
      <c r="AB12" s="3"/>
      <c r="AC12" s="3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</row>
    <row r="13" spans="1:97" x14ac:dyDescent="0.2">
      <c r="A13" s="2"/>
      <c r="B13" s="3"/>
      <c r="C13" s="10" t="str">
        <f>IF(C12=1,"Satu Milyar ",IF(C12=2,"Dua Milyar ",IF(C12=3,"Tiga Milyar ",IF(C12=4,"Empat Milyar ",IF(C12=5,"Lima Milyar ",IF(C12=6,"Enam Milyar ",IF(C12=7,"Tujuh Milyar ",IF(C12=8,"Delapan Milyar ","Sembilan Milyar "))))))))</f>
        <v xml:space="preserve">Sembilan Milyar </v>
      </c>
      <c r="D13" s="10" t="str">
        <f>IF(D12=1,"Seratus ",IF(D12=2,"Dua Ratus ",IF(D12=3,"Tiga Ratus ",IF(D12=4,"Empat Ratus ",IF(D12=5,"Lima Ratus ",IF(D12=6,"Enam Ratus ",IF(D12=7,"Tujuh Ratus ",IF(D12=8,"Delapan Ratus ","Sembilan Ratus "))))))))</f>
        <v xml:space="preserve">Sembilan Ratus </v>
      </c>
      <c r="E13" s="3" t="s">
        <v>1</v>
      </c>
      <c r="F13" s="11" t="str">
        <f>IF(F12=10,"Sepuluh ",IF(F12=20,"Dua Puluh ",IF(F12=30,"Tiga Puluh ",IF(F12=40,"Empat Puluh ",IF(F12=50,"Lima Puluh ",IF(F12=60,"Enam Puluh ",IF(F12=70,"Tujuh Puluh ",IF(F12=80,"Delapan Puluh ","Sembilan Puluh "))))))))</f>
        <v xml:space="preserve">Sembilan Puluh </v>
      </c>
      <c r="G13" s="11" t="str">
        <f>IF(G12=11,"Sebelas ",IF(G12=12,"Dua Belas ",IF(G12=13,"Tiga Belas ",IF(G12=14,"Empat Belas ",IF(G12=15,"Lima Belas ",IF(G12=16,"Enam Belas ",IF(G12=17,"Tujuh Belas ",IF(G12=18,"Delapan Belas ","Sembilan Belas "))))))))</f>
        <v xml:space="preserve">Sembilan Belas </v>
      </c>
      <c r="H13" s="10" t="str">
        <f>IF(H12=1,"Satu ",IF(H12=2,"Dua ",IF(H12=3,"Tiga ",IF(H12=4,"Empat ",IF(H12=5,"Lima ",IF(H12=6,"Enam ",IF(H12=7,"Tujuh ",IF(H12=8,"Delapan ","Sembilan "))))))))</f>
        <v xml:space="preserve">Sembilan </v>
      </c>
      <c r="I13" s="3" t="s">
        <v>1</v>
      </c>
      <c r="J13" s="10" t="str">
        <f>IF(J12=1,"Seratus ",IF(J12=2,"Dua Ratus ",IF(J12=3,"Tiga Ratus ",IF(J12=4,"Empat Ratus ",IF(J12=5,"Lima Ratus ",IF(J12=6,"Enam Ratus ",IF(J12=7,"Tujuh Ratus ",IF(J12=8,"Delapan Ratus ","Sembilan Ratus "))))))))</f>
        <v xml:space="preserve">Sembilan Ratus </v>
      </c>
      <c r="K13" s="3" t="s">
        <v>1</v>
      </c>
      <c r="L13" s="11" t="str">
        <f>IF(L12=10,"Sepuluh ",IF(L12=20,"Dua Puluh ",IF(L12=30,"Tiga Puluh ",IF(L12=40,"Empat Puluh ",IF(L12=50,"Lima Puluh ",IF(L12=60,"Enam Puluh ",IF(L12=70,"Tujuh Puluh ",IF(L12=80,"Delapan Puluh ","Sembilan Puluh "))))))))</f>
        <v xml:space="preserve">Sembilan Puluh </v>
      </c>
      <c r="M13" s="11" t="str">
        <f>IF(M12=11,"Sebelas ",IF(M12=12,"Dua Belas ",IF(M12=13,"Tiga Belas ",IF(M12=14,"Empat Belas ",IF(M12=15,"Lima Belas ",IF(M12=16,"Enam Belas ",IF(M12=17,"Tujuh Belas ",IF(M12=18,"Delapan Belas ","Sembilan Belas "))))))))</f>
        <v xml:space="preserve">Sembilan Belas </v>
      </c>
      <c r="N13" s="10" t="str">
        <f>IF(N12=1,"Satu ",IF(N12=2,"Dua ",IF(N12=3,"Tiga ",IF(N12=4,"Empat ",IF(N12=5,"Lima ",IF(N12=6,"Enam ",IF(N12=7,"Tujuh ",IF(N12=8,"Delapan ","Sembilan "))))))))</f>
        <v xml:space="preserve">Sembilan </v>
      </c>
      <c r="O13" s="10"/>
      <c r="P13" s="10" t="str">
        <f>IF(P12=1,"Seratus ",IF(P12=2,"Dua Ratus ",IF(P12=3,"Tiga Ratus ",IF(P12=4,"Empat Ratus ",IF(P12=5,"Lima Ratus ",IF(P12=6,"Enam Ratus ",IF(P12=7,"Tujuh Ratus ",IF(P12=8,"Delapan Ratus ","Sembilan Ratus "))))))))</f>
        <v xml:space="preserve">Sembilan Ratus </v>
      </c>
      <c r="Q13" s="3" t="s">
        <v>1</v>
      </c>
      <c r="R13" s="11" t="str">
        <f>IF(R12=10,"Sepuluh ",IF(R12=20,"Dua Puluh ",IF(R12=30,"Tiga Puluh ",IF(R12=40,"Empat Puluh ",IF(R12=50,"Lima Puluh ",IF(R12=60,"Enam Puluh ",IF(R12=70,"Tujuh Puluh ",IF(R12=80,"Delapan Puluh ","Sembilan Puluh "))))))))</f>
        <v xml:space="preserve">Sembilan Puluh </v>
      </c>
      <c r="S13" s="11" t="str">
        <f>IF(S12=11,"Sebelas ",IF(S12=12,"Dua Belas ",IF(S12=13,"Tiga Belas ",IF(S12=14,"Empat Belas ",IF(S12=15,"Lima Belas ",IF(S12=16,"Enam Belas ",IF(S12=17,"Tujuh Belas ",IF(S12=18,"Delapan Belas ","Sembilan Belas "))))))))</f>
        <v xml:space="preserve">Sembilan Belas </v>
      </c>
      <c r="T13" s="10" t="str">
        <f>IF(T12=1,"Satu ",IF(T12=2,"Dua ",IF(T12=3,"Tiga ",IF(T12=4,"Empat ",IF(T12=5,"Lima ",IF(T12=6,"Enam ",IF(T12=7,"Tujuh ",IF(T12=8,"Delapan ","Sembilan "))))))))</f>
        <v xml:space="preserve">Satu </v>
      </c>
      <c r="U13" s="3"/>
      <c r="V13" s="3"/>
      <c r="W13" s="3"/>
      <c r="X13" s="3"/>
      <c r="Y13" s="10"/>
      <c r="Z13" s="3"/>
      <c r="AA13" s="3"/>
      <c r="AB13" s="3"/>
      <c r="AC13" s="3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</row>
    <row r="14" spans="1:97" x14ac:dyDescent="0.2">
      <c r="A14" s="2"/>
      <c r="B14" s="3"/>
      <c r="C14" s="3" t="str">
        <f>IF(C12&gt;0,C13,"")</f>
        <v/>
      </c>
      <c r="D14" s="3" t="str">
        <f>IF(D12&gt;0,D13,"")</f>
        <v/>
      </c>
      <c r="E14" s="3" t="s">
        <v>1</v>
      </c>
      <c r="F14" s="3" t="str">
        <f>IF(F12&gt;0,F13,"")</f>
        <v/>
      </c>
      <c r="G14" s="3" t="str">
        <f>IF(AND(G12&gt;=11,G12&lt;20),G13,"")</f>
        <v/>
      </c>
      <c r="H14" s="3" t="str">
        <f>IF(H12&gt;0,H13,"")</f>
        <v/>
      </c>
      <c r="I14" s="3" t="s">
        <v>1</v>
      </c>
      <c r="J14" s="3" t="str">
        <f>IF(J12&gt;0,J13,"")</f>
        <v/>
      </c>
      <c r="K14" s="3" t="s">
        <v>1</v>
      </c>
      <c r="L14" s="3" t="str">
        <f>IF(L12&gt;0,L13,"")</f>
        <v/>
      </c>
      <c r="M14" s="3" t="str">
        <f>IF(AND(M12&gt;=11,M12&lt;20),M13,"")</f>
        <v/>
      </c>
      <c r="N14" s="3" t="str">
        <f>IF(N12&gt;0,N13,"")</f>
        <v/>
      </c>
      <c r="O14" s="3"/>
      <c r="P14" s="3" t="str">
        <f>IF(P12&gt;0,P13,"")</f>
        <v/>
      </c>
      <c r="Q14" s="3" t="s">
        <v>1</v>
      </c>
      <c r="R14" s="3" t="str">
        <f>IF(R12&gt;0,R13,"")</f>
        <v/>
      </c>
      <c r="S14" s="3" t="str">
        <f>IF(AND(S12&gt;=11,S12&lt;20),S13,"")</f>
        <v/>
      </c>
      <c r="T14" s="3" t="str">
        <f>IF(T12&gt;0,T13,"")</f>
        <v xml:space="preserve">Satu </v>
      </c>
      <c r="U14" s="3"/>
      <c r="V14" s="3"/>
      <c r="W14" s="3"/>
      <c r="X14" s="3"/>
      <c r="Y14" s="3"/>
      <c r="Z14" s="3"/>
      <c r="AA14" s="3"/>
      <c r="AB14" s="3"/>
      <c r="AC14" s="3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</row>
    <row r="15" spans="1:97" ht="12.8" customHeight="1" x14ac:dyDescent="0.2">
      <c r="A15" s="2"/>
      <c r="B15" s="3"/>
      <c r="C15" s="3"/>
      <c r="D15" s="3"/>
      <c r="E15" s="3"/>
      <c r="F15" s="3" t="str">
        <f>IF(AND(G12&gt;10,G12&lt;20),"",F14)</f>
        <v/>
      </c>
      <c r="G15" s="3" t="str">
        <f>IF(AND(G12&gt;10,G12&lt;20),G14,"")</f>
        <v/>
      </c>
      <c r="H15" s="3" t="str">
        <f>IF(AND(F12&gt;=20,H12&gt;=1),H14,IF(AND(F12=0,H12&gt;0),H14,""))</f>
        <v/>
      </c>
      <c r="I15" s="3" t="str">
        <f>IF(SUM(D12:H12)&gt;0,"Juta ","")</f>
        <v/>
      </c>
      <c r="J15" s="3"/>
      <c r="K15" s="3"/>
      <c r="L15" s="3" t="str">
        <f>IF(AND(M12&gt;10,M12&lt;20),"",L14)</f>
        <v/>
      </c>
      <c r="M15" s="3" t="str">
        <f>IF(AND(M12&gt;10,M12&lt;20),M14,"")</f>
        <v/>
      </c>
      <c r="N15" s="3" t="str">
        <f>IF(AND(L12&gt;=20,N12&gt;=1),N14,IF(AND(L12=0,N12&gt;0),N14,""))</f>
        <v/>
      </c>
      <c r="O15" s="3" t="str">
        <f>IF(SUM(J12:N12)&gt;0,"Ribu ","")</f>
        <v/>
      </c>
      <c r="P15" s="3"/>
      <c r="Q15" s="3"/>
      <c r="R15" s="3" t="str">
        <f>IF(AND(S12&gt;10,S12&lt;20),"",R14)</f>
        <v/>
      </c>
      <c r="S15" s="3" t="str">
        <f>IF(AND(S12&gt;10,S12&lt;20),S14,"")</f>
        <v/>
      </c>
      <c r="T15" s="3" t="str">
        <f>IF(AND(R12&gt;=20,T12&gt;=1),T14,IF(AND(R12=0,T12&gt;0),T14,""))</f>
        <v xml:space="preserve">Satu </v>
      </c>
      <c r="U15" s="3"/>
      <c r="V15" s="3"/>
      <c r="W15" s="3"/>
      <c r="X15" s="3"/>
      <c r="Y15" s="3" t="str">
        <f>IF(B12&gt;0,"Rupiah,-","")</f>
        <v>Rupiah,-</v>
      </c>
      <c r="Z15" s="3"/>
      <c r="AA15" s="3"/>
      <c r="AB15" s="3"/>
      <c r="AC15" s="3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</row>
    <row r="16" spans="1:97" ht="12.8" customHeight="1" x14ac:dyDescent="0.2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</row>
    <row r="17" spans="1:97" x14ac:dyDescent="0.2">
      <c r="A17" s="2"/>
      <c r="B17" s="3"/>
      <c r="C17" s="3" t="str">
        <f>IF('[1]$A$10'!A9&lt;='[1]$A$10'!A10,Sheet1!AB11,'[1]$A$10'!A11)</f>
        <v xml:space="preserve">SSSSSSSS UUUUUUUUU NNNNNNNNN DDDDDDDD EEEEEEEE LLLLLLLLL  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3"/>
      <c r="U17" s="3"/>
      <c r="V17" s="3"/>
      <c r="W17" s="3"/>
      <c r="X17" s="3"/>
      <c r="Y17" s="3"/>
      <c r="Z17" s="3"/>
      <c r="AA17" s="3"/>
      <c r="AB17" s="3"/>
      <c r="AC17" s="3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</row>
    <row r="18" spans="1:97" x14ac:dyDescent="0.2">
      <c r="A18" s="2"/>
      <c r="B18" s="3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3"/>
      <c r="U18" s="3"/>
      <c r="V18" s="3"/>
      <c r="W18" s="3"/>
      <c r="X18" s="3"/>
      <c r="Y18" s="3"/>
      <c r="Z18" s="3"/>
      <c r="AA18" s="3"/>
      <c r="AB18" s="3"/>
      <c r="AC18" s="3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</row>
    <row r="19" spans="1:97" x14ac:dyDescent="0.2">
      <c r="A19" s="2"/>
      <c r="B19" s="3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3"/>
      <c r="U19" s="3"/>
      <c r="V19" s="3"/>
      <c r="W19" s="3"/>
      <c r="X19" s="3"/>
      <c r="Y19" s="3"/>
      <c r="Z19" s="3"/>
      <c r="AA19" s="3"/>
      <c r="AB19" s="3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</row>
    <row r="20" spans="1:97" x14ac:dyDescent="0.2">
      <c r="A20" s="2"/>
      <c r="B20" s="3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3"/>
      <c r="U20" s="3"/>
      <c r="V20" s="3"/>
      <c r="W20" s="3"/>
      <c r="X20" s="3"/>
      <c r="Y20" s="3"/>
      <c r="Z20" s="3"/>
      <c r="AA20" s="3"/>
      <c r="AB20" s="3"/>
      <c r="AC20" s="3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</row>
    <row r="21" spans="1:97" x14ac:dyDescent="0.2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4" t="str">
        <f>+C24&amp;D24&amp;F25&amp;G25&amp;H25&amp;I25&amp;J24&amp;L25&amp;M25&amp;N25&amp;O25&amp;P24&amp;R25&amp;S25&amp;T25&amp;Y25</f>
        <v>Dua Rupiah,-</v>
      </c>
      <c r="AC21" s="3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</row>
    <row r="22" spans="1:97" x14ac:dyDescent="0.2">
      <c r="A22" s="2"/>
      <c r="B22" s="7">
        <v>2</v>
      </c>
      <c r="C22" s="3">
        <f>INT(B22/1000000000)</f>
        <v>0</v>
      </c>
      <c r="D22" s="8">
        <f>INT(B22/100000000-C22*10)</f>
        <v>0</v>
      </c>
      <c r="E22" s="8">
        <f>INT(B22/10000000-C22*100-D22*10)</f>
        <v>0</v>
      </c>
      <c r="F22" s="9">
        <f>+E22*10</f>
        <v>0</v>
      </c>
      <c r="G22" s="9">
        <f>+F22+H22</f>
        <v>0</v>
      </c>
      <c r="H22" s="8">
        <f>INT(B22/1000000-C22*1000-D22*100-E22*10)</f>
        <v>0</v>
      </c>
      <c r="I22" s="7"/>
      <c r="J22" s="7">
        <f>INT(B22/100000-C22*10000-D22*1000-E22*100-H22*10)</f>
        <v>0</v>
      </c>
      <c r="K22" s="7">
        <f>INT(B22/10000-C22*100000-D22*10000-E22*1000-H22*100-J22*10)</f>
        <v>0</v>
      </c>
      <c r="L22" s="9">
        <f>+K22*10</f>
        <v>0</v>
      </c>
      <c r="M22" s="9">
        <f>+L22+N22</f>
        <v>0</v>
      </c>
      <c r="N22" s="7">
        <f>INT(B22/1000-C22*1000000-D22*100000-E22*10000-H22*1000-J22*100-K22*10)</f>
        <v>0</v>
      </c>
      <c r="O22" s="7"/>
      <c r="P22" s="7">
        <f>INT(B22/100-C22*10000000-D22*1000000-E22*100000-H22*10000-J22*1000-K22*100-N22*10)</f>
        <v>0</v>
      </c>
      <c r="Q22" s="7">
        <f>INT(B22/10-C22*100000000-D22*10000000-E22*1000000-H22*100000-J22*10000-K22*1000-N22*100-P22*10)</f>
        <v>0</v>
      </c>
      <c r="R22" s="9">
        <f>+Q22*10</f>
        <v>0</v>
      </c>
      <c r="S22" s="9">
        <f>+R22+T22</f>
        <v>2</v>
      </c>
      <c r="T22" s="7">
        <f>INT(B22-C22*1000000000-D22*100000000-E22*10000000-H22*1000000-J22*100000-K22*10000-N22*1000-P22*100-Q22*10)</f>
        <v>2</v>
      </c>
      <c r="U22" s="3"/>
      <c r="V22" s="3"/>
      <c r="W22" s="3"/>
      <c r="X22" s="3"/>
      <c r="Y22" s="3"/>
      <c r="Z22" s="3"/>
      <c r="AA22" s="3"/>
      <c r="AB22" s="3"/>
      <c r="AC22" s="3"/>
      <c r="AD22" s="2"/>
      <c r="AE22" s="2"/>
      <c r="AF22" s="2"/>
      <c r="AG22" s="2"/>
      <c r="AH22" s="2"/>
      <c r="AI22" s="2"/>
      <c r="AJ22" s="13"/>
      <c r="AK22" s="14"/>
      <c r="AL22" s="14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</row>
    <row r="23" spans="1:97" x14ac:dyDescent="0.2">
      <c r="A23" s="2"/>
      <c r="B23" s="3"/>
      <c r="C23" s="10" t="str">
        <f>IF(C22=1,"Satu Milyar ",IF(C22=2,"Dua Milyar ",IF(C22=3,"Tiga Milyar ",IF(C22=4,"Empat Milyar ",IF(C22=5,"Lima Milyar ",IF(C22=6,"Enam Milyar ",IF(C22=7,"Tujuh Milyar ",IF(C22=8,"Delapan Milyar ","Sembilan Milyar "))))))))</f>
        <v xml:space="preserve">Sembilan Milyar </v>
      </c>
      <c r="D23" s="10" t="str">
        <f>IF(D22=1,"Seratus ",IF(D22=2,"Dua Ratus ",IF(D22=3,"Tiga Ratus ",IF(D22=4,"Empat Ratus ",IF(D22=5,"Lima Ratus ",IF(D22=6,"Enam Ratus ",IF(D22=7,"Tujuh Ratus ",IF(D22=8,"Delapan Ratus ","Sembilan Ratus "))))))))</f>
        <v xml:space="preserve">Sembilan Ratus </v>
      </c>
      <c r="E23" s="3" t="s">
        <v>1</v>
      </c>
      <c r="F23" s="11" t="str">
        <f>IF(F22=10,"Sepuluh ",IF(F22=20,"Dua Puluh ",IF(F22=30,"Tiga Puluh ",IF(F22=40,"Empat Puluh ",IF(F22=50,"Lima Puluh ",IF(F22=60,"Enam Puluh ",IF(F22=70,"Tujuh Puluh ",IF(F22=80,"Delapan Puluh ","Sembilan Puluh "))))))))</f>
        <v xml:space="preserve">Sembilan Puluh </v>
      </c>
      <c r="G23" s="11" t="str">
        <f>IF(G22=11,"Sebelas ",IF(G22=12,"Dua Belas ",IF(G22=13,"Tiga Belas ",IF(G22=14,"Empat Belas ",IF(G22=15,"Lima Belas ",IF(G22=16,"Enam Belas ",IF(G22=17,"Tujuh Belas ",IF(G22=18,"Delapan Belas ","Sembilan Belas "))))))))</f>
        <v xml:space="preserve">Sembilan Belas </v>
      </c>
      <c r="H23" s="10" t="str">
        <f>IF(H22=1,"Satu ",IF(H22=2,"Dua ",IF(H22=3,"Tiga ",IF(H22=4,"Empat ",IF(H22=5,"Lima ",IF(H22=6,"Enam ",IF(H22=7,"Tujuh ",IF(H22=8,"Delapan ","Sembilan "))))))))</f>
        <v xml:space="preserve">Sembilan </v>
      </c>
      <c r="I23" s="3" t="s">
        <v>1</v>
      </c>
      <c r="J23" s="10" t="str">
        <f>IF(J22=1,"Seratus ",IF(J22=2,"Dua Ratus ",IF(J22=3,"Tiga Ratus ",IF(J22=4,"Empat Ratus ",IF(J22=5,"Lima Ratus ",IF(J22=6,"Enam Ratus ",IF(J22=7,"Tujuh Ratus ",IF(J22=8,"Delapan Ratus ","Sembilan Ratus "))))))))</f>
        <v xml:space="preserve">Sembilan Ratus </v>
      </c>
      <c r="K23" s="3" t="s">
        <v>1</v>
      </c>
      <c r="L23" s="11" t="str">
        <f>IF(L22=10,"Sepuluh ",IF(L22=20,"Dua Puluh ",IF(L22=30,"Tiga Puluh ",IF(L22=40,"Empat Puluh ",IF(L22=50,"Lima Puluh ",IF(L22=60,"Enam Puluh ",IF(L22=70,"Tujuh Puluh ",IF(L22=80,"Delapan Puluh ","Sembilan Puluh "))))))))</f>
        <v xml:space="preserve">Sembilan Puluh </v>
      </c>
      <c r="M23" s="11" t="str">
        <f>IF(M22=11,"Sebelas ",IF(M22=12,"Dua Belas ",IF(M22=13,"Tiga Belas ",IF(M22=14,"Empat Belas ",IF(M22=15,"Lima Belas ",IF(M22=16,"Enam Belas ",IF(M22=17,"Tujuh Belas ",IF(M22=18,"Delapan Belas ","Sembilan Belas "))))))))</f>
        <v xml:space="preserve">Sembilan Belas </v>
      </c>
      <c r="N23" s="10" t="str">
        <f>IF(N22=1,"Satu ",IF(N22=2,"Dua ",IF(N22=3,"Tiga ",IF(N22=4,"Empat ",IF(N22=5,"Lima ",IF(N22=6,"Enam ",IF(N22=7,"Tujuh ",IF(N22=8,"Delapan ","Sembilan "))))))))</f>
        <v xml:space="preserve">Sembilan </v>
      </c>
      <c r="O23" s="10"/>
      <c r="P23" s="10" t="str">
        <f>IF(P22=1,"Seratus ",IF(P22=2,"Dua Ratus ",IF(P22=3,"Tiga Ratus ",IF(P22=4,"Empat Ratus ",IF(P22=5,"Lima Ratus ",IF(P22=6,"Enam Ratus ",IF(P22=7,"Tujuh Ratus ",IF(P22=8,"Delapan Ratus ","Sembilan Ratus "))))))))</f>
        <v xml:space="preserve">Sembilan Ratus </v>
      </c>
      <c r="Q23" s="3" t="s">
        <v>1</v>
      </c>
      <c r="R23" s="11" t="str">
        <f>IF(R22=10,"Sepuluh ",IF(R22=20,"Dua Puluh ",IF(R22=30,"Tiga Puluh ",IF(R22=40,"Empat Puluh ",IF(R22=50,"Lima Puluh ",IF(R22=60,"Enam Puluh ",IF(R22=70,"Tujuh Puluh ",IF(R22=80,"Delapan Puluh ","Sembilan Puluh "))))))))</f>
        <v xml:space="preserve">Sembilan Puluh </v>
      </c>
      <c r="S23" s="11" t="str">
        <f>IF(S22=11,"Sebelas ",IF(S22=12,"Dua Belas ",IF(S22=13,"Tiga Belas ",IF(S22=14,"Empat Belas ",IF(S22=15,"Lima Belas ",IF(S22=16,"Enam Belas ",IF(S22=17,"Tujuh Belas ",IF(S22=18,"Delapan Belas ","Sembilan Belas "))))))))</f>
        <v xml:space="preserve">Sembilan Belas </v>
      </c>
      <c r="T23" s="10" t="str">
        <f>IF(T22=1,"Satu ",IF(T22=2,"Dua ",IF(T22=3,"Tiga ",IF(T22=4,"Empat ",IF(T22=5,"Lima ",IF(T22=6,"Enam ",IF(T22=7,"Tujuh ",IF(T22=8,"Delapan ","Sembilan "))))))))</f>
        <v xml:space="preserve">Dua </v>
      </c>
      <c r="U23" s="3"/>
      <c r="V23" s="3"/>
      <c r="W23" s="3"/>
      <c r="X23" s="3"/>
      <c r="Y23" s="10"/>
      <c r="Z23" s="3"/>
      <c r="AA23" s="3"/>
      <c r="AB23" s="3"/>
      <c r="AC23" s="3"/>
      <c r="AD23" s="2"/>
      <c r="AE23" s="2"/>
      <c r="AF23" s="2"/>
      <c r="AG23" s="2"/>
      <c r="AH23" s="2"/>
      <c r="AI23" s="2"/>
      <c r="AJ23" s="13"/>
      <c r="AK23" s="14"/>
      <c r="AL23" s="14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</row>
    <row r="24" spans="1:97" x14ac:dyDescent="0.2">
      <c r="A24" s="2"/>
      <c r="B24" s="3"/>
      <c r="C24" s="3" t="str">
        <f>IF(C22&gt;0,C23,"")</f>
        <v/>
      </c>
      <c r="D24" s="3" t="str">
        <f>IF(D22&gt;0,D23,"")</f>
        <v/>
      </c>
      <c r="E24" s="3" t="s">
        <v>1</v>
      </c>
      <c r="F24" s="3" t="str">
        <f>IF(F22&gt;0,F23,"")</f>
        <v/>
      </c>
      <c r="G24" s="3" t="str">
        <f>IF(AND(G22&gt;=11,G22&lt;20),G23,"")</f>
        <v/>
      </c>
      <c r="H24" s="3" t="str">
        <f>IF(H22&gt;0,H23,"")</f>
        <v/>
      </c>
      <c r="I24" s="3" t="s">
        <v>1</v>
      </c>
      <c r="J24" s="3" t="str">
        <f>IF(J22&gt;0,J23,"")</f>
        <v/>
      </c>
      <c r="K24" s="3" t="s">
        <v>1</v>
      </c>
      <c r="L24" s="3" t="str">
        <f>IF(L22&gt;0,L23,"")</f>
        <v/>
      </c>
      <c r="M24" s="3" t="str">
        <f>IF(AND(M22&gt;=11,M22&lt;20),M23,"")</f>
        <v/>
      </c>
      <c r="N24" s="3" t="str">
        <f>IF(N22&gt;0,N23,"")</f>
        <v/>
      </c>
      <c r="O24" s="3"/>
      <c r="P24" s="3" t="str">
        <f>IF(P22&gt;0,P23,"")</f>
        <v/>
      </c>
      <c r="Q24" s="3" t="s">
        <v>1</v>
      </c>
      <c r="R24" s="3" t="str">
        <f>IF(R22&gt;0,R23,"")</f>
        <v/>
      </c>
      <c r="S24" s="3" t="str">
        <f>IF(AND(S22&gt;=11,S22&lt;20),S23,"")</f>
        <v/>
      </c>
      <c r="T24" s="3" t="str">
        <f>IF(T22&gt;0,T23,"")</f>
        <v xml:space="preserve">Dua </v>
      </c>
      <c r="U24" s="3"/>
      <c r="V24" s="3"/>
      <c r="W24" s="3"/>
      <c r="X24" s="3"/>
      <c r="Y24" s="3"/>
      <c r="Z24" s="3"/>
      <c r="AA24" s="3"/>
      <c r="AB24" s="3"/>
      <c r="AC24" s="3"/>
      <c r="AD24" s="2"/>
      <c r="AE24" s="2"/>
      <c r="AF24" s="2"/>
      <c r="AG24" s="2"/>
      <c r="AH24" s="2"/>
      <c r="AI24" s="2"/>
      <c r="AJ24" s="13"/>
      <c r="AK24" s="14"/>
      <c r="AL24" s="14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</row>
    <row r="25" spans="1:97" x14ac:dyDescent="0.2">
      <c r="A25" s="2"/>
      <c r="B25" s="3"/>
      <c r="C25" s="3"/>
      <c r="D25" s="3"/>
      <c r="E25" s="3"/>
      <c r="F25" s="3" t="str">
        <f>IF(AND(G22&gt;10,G22&lt;20),"",F24)</f>
        <v/>
      </c>
      <c r="G25" s="3" t="str">
        <f>IF(AND(G22&gt;10,G22&lt;20),G24,"")</f>
        <v/>
      </c>
      <c r="H25" s="3" t="str">
        <f>IF(AND(F22&gt;=20,H22&gt;=1),H24,IF(AND(F22=0,H22&gt;0),H24,""))</f>
        <v/>
      </c>
      <c r="I25" s="3" t="str">
        <f>IF(SUM(D22:H22)&gt;0,"Juta ","")</f>
        <v/>
      </c>
      <c r="J25" s="3"/>
      <c r="K25" s="3"/>
      <c r="L25" s="3" t="str">
        <f>IF(AND(M22&gt;10,M22&lt;20),"",L24)</f>
        <v/>
      </c>
      <c r="M25" s="3" t="str">
        <f>IF(AND(M22&gt;10,M22&lt;20),M24,"")</f>
        <v/>
      </c>
      <c r="N25" s="3" t="str">
        <f>IF(AND(L22&gt;=20,N22&gt;=1),N24,IF(AND(L22=0,N22&gt;0),N24,""))</f>
        <v/>
      </c>
      <c r="O25" s="3" t="str">
        <f>IF(SUM(J22:N22)&gt;0,"Ribu ","")</f>
        <v/>
      </c>
      <c r="P25" s="3"/>
      <c r="Q25" s="3"/>
      <c r="R25" s="3" t="str">
        <f>IF(AND(S22&gt;10,S22&lt;20),"",R24)</f>
        <v/>
      </c>
      <c r="S25" s="3" t="str">
        <f>IF(AND(S22&gt;10,S22&lt;20),S24,"")</f>
        <v/>
      </c>
      <c r="T25" s="3" t="str">
        <f>IF(AND(R22&gt;=20,T22&gt;=1),T24,IF(AND(R22=0,T22&gt;0),T24,""))</f>
        <v xml:space="preserve">Dua </v>
      </c>
      <c r="U25" s="3"/>
      <c r="V25" s="3"/>
      <c r="W25" s="3"/>
      <c r="X25" s="3"/>
      <c r="Y25" s="3" t="str">
        <f>IF(B22&gt;0,"Rupiah,-","")</f>
        <v>Rupiah,-</v>
      </c>
      <c r="Z25" s="3"/>
      <c r="AA25" s="3"/>
      <c r="AB25" s="3"/>
      <c r="AC25" s="3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</row>
    <row r="26" spans="1:97" x14ac:dyDescent="0.2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</row>
    <row r="27" spans="1:97" x14ac:dyDescent="0.2">
      <c r="A27" s="2"/>
      <c r="B27" s="3"/>
      <c r="C27" s="3" t="str">
        <f>IF('[1]$A$10'!A12&lt;='[1]$A$10'!A13,Sheet1!AB21,'[1]$A$10'!A11)</f>
        <v xml:space="preserve">SSSSSSSS UUUUUUUUU NNNNNNNNN DDDDDDDD EEEEEEEE LLLLLLLLL  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3"/>
      <c r="U27" s="3"/>
      <c r="V27" s="3"/>
      <c r="W27" s="3"/>
      <c r="X27" s="3"/>
      <c r="Y27" s="3"/>
      <c r="Z27" s="3"/>
      <c r="AA27" s="3"/>
      <c r="AB27" s="3"/>
      <c r="AC27" s="3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</row>
    <row r="28" spans="1:97" x14ac:dyDescent="0.2">
      <c r="A28" s="2"/>
      <c r="B28" s="3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3"/>
      <c r="U28" s="3"/>
      <c r="V28" s="3"/>
      <c r="W28" s="3"/>
      <c r="X28" s="3"/>
      <c r="Y28" s="3"/>
      <c r="Z28" s="3"/>
      <c r="AA28" s="3"/>
      <c r="AB28" s="3"/>
      <c r="AC28" s="3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</row>
    <row r="29" spans="1:97" x14ac:dyDescent="0.2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</row>
    <row r="30" spans="1:97" x14ac:dyDescent="0.2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4" t="str">
        <f>+C33&amp;D33&amp;F34&amp;G34&amp;H34&amp;I34&amp;J33&amp;L34&amp;M34&amp;N34&amp;O34&amp;P33&amp;R34&amp;S34&amp;T34&amp;Y34</f>
        <v>Tiga Rupiah,-</v>
      </c>
      <c r="AC30" s="3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</row>
    <row r="31" spans="1:97" x14ac:dyDescent="0.2">
      <c r="A31" s="2"/>
      <c r="B31" s="7">
        <v>3</v>
      </c>
      <c r="C31" s="3">
        <f>INT(B31/1000000000)</f>
        <v>0</v>
      </c>
      <c r="D31" s="8">
        <f>INT(B31/100000000-C31*10)</f>
        <v>0</v>
      </c>
      <c r="E31" s="8">
        <f>INT(B31/10000000-C31*100-D31*10)</f>
        <v>0</v>
      </c>
      <c r="F31" s="9">
        <f>+E31*10</f>
        <v>0</v>
      </c>
      <c r="G31" s="9">
        <f>+F31+H31</f>
        <v>0</v>
      </c>
      <c r="H31" s="8">
        <f>INT(B31/1000000-C31*1000-D31*100-E31*10)</f>
        <v>0</v>
      </c>
      <c r="I31" s="7"/>
      <c r="J31" s="7">
        <f>INT(B31/100000-C31*10000-D31*1000-E31*100-H31*10)</f>
        <v>0</v>
      </c>
      <c r="K31" s="7">
        <f>INT(B31/10000-C31*100000-D31*10000-E31*1000-H31*100-J31*10)</f>
        <v>0</v>
      </c>
      <c r="L31" s="9">
        <f>+K31*10</f>
        <v>0</v>
      </c>
      <c r="M31" s="9">
        <f>+L31+N31</f>
        <v>0</v>
      </c>
      <c r="N31" s="7">
        <f>INT(B31/1000-C31*1000000-D31*100000-E31*10000-H31*1000-J31*100-K31*10)</f>
        <v>0</v>
      </c>
      <c r="O31" s="7"/>
      <c r="P31" s="7">
        <f>INT(B31/100-C31*10000000-D31*1000000-E31*100000-H31*10000-J31*1000-K31*100-N31*10)</f>
        <v>0</v>
      </c>
      <c r="Q31" s="7">
        <f>INT(B31/10-C31*100000000-D31*10000000-E31*1000000-H31*100000-J31*10000-K31*1000-N31*100-P31*10)</f>
        <v>0</v>
      </c>
      <c r="R31" s="9">
        <f>+Q31*10</f>
        <v>0</v>
      </c>
      <c r="S31" s="9">
        <f>+R31+T31</f>
        <v>3</v>
      </c>
      <c r="T31" s="7">
        <f>INT(B31-C31*1000000000-D31*100000000-E31*10000000-H31*1000000-J31*100000-K31*10000-N31*1000-P31*100-Q31*10)</f>
        <v>3</v>
      </c>
      <c r="U31" s="3"/>
      <c r="V31" s="3"/>
      <c r="W31" s="3"/>
      <c r="X31" s="3"/>
      <c r="Y31" s="3"/>
      <c r="Z31" s="3"/>
      <c r="AA31" s="3"/>
      <c r="AB31" s="3"/>
      <c r="AC31" s="3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</row>
    <row r="32" spans="1:97" x14ac:dyDescent="0.2">
      <c r="A32" s="2"/>
      <c r="B32" s="3"/>
      <c r="C32" s="10" t="str">
        <f>IF(C31=1,"Satu Milyar ",IF(C31=2,"Dua Milyar ",IF(C31=3,"Tiga Milyar ",IF(C31=4,"Empat Milyar ",IF(C31=5,"Lima Milyar ",IF(C31=6,"Enam Milyar ",IF(C31=7,"Tujuh Milyar ",IF(C31=8,"Delapan Milyar ","Sembilan Milyar "))))))))</f>
        <v xml:space="preserve">Sembilan Milyar </v>
      </c>
      <c r="D32" s="10" t="str">
        <f>IF(D31=1,"Seratus ",IF(D31=2,"Dua Ratus ",IF(D31=3,"Tiga Ratus ",IF(D31=4,"Empat Ratus ",IF(D31=5,"Lima Ratus ",IF(D31=6,"Enam Ratus ",IF(D31=7,"Tujuh Ratus ",IF(D31=8,"Delapan Ratus ","Sembilan Ratus "))))))))</f>
        <v xml:space="preserve">Sembilan Ratus </v>
      </c>
      <c r="E32" s="3" t="s">
        <v>1</v>
      </c>
      <c r="F32" s="11" t="str">
        <f>IF(F31=10,"Sepuluh ",IF(F31=20,"Dua Puluh ",IF(F31=30,"Tiga Puluh ",IF(F31=40,"Empat Puluh ",IF(F31=50,"Lima Puluh ",IF(F31=60,"Enam Puluh ",IF(F31=70,"Tujuh Puluh ",IF(F31=80,"Delapan Puluh ","Sembilan Puluh "))))))))</f>
        <v xml:space="preserve">Sembilan Puluh </v>
      </c>
      <c r="G32" s="11" t="str">
        <f>IF(G31=11,"Sebelas ",IF(G31=12,"Dua Belas ",IF(G31=13,"Tiga Belas ",IF(G31=14,"Empat Belas ",IF(G31=15,"Lima Belas ",IF(G31=16,"Enam Belas ",IF(G31=17,"Tujuh Belas ",IF(G31=18,"Delapan Belas ","Sembilan Belas "))))))))</f>
        <v xml:space="preserve">Sembilan Belas </v>
      </c>
      <c r="H32" s="10" t="str">
        <f>IF(H31=1,"Satu ",IF(H31=2,"Dua ",IF(H31=3,"Tiga ",IF(H31=4,"Empat ",IF(H31=5,"Lima ",IF(H31=6,"Enam ",IF(H31=7,"Tujuh ",IF(H31=8,"Delapan ","Sembilan "))))))))</f>
        <v xml:space="preserve">Sembilan </v>
      </c>
      <c r="I32" s="3" t="s">
        <v>1</v>
      </c>
      <c r="J32" s="10" t="str">
        <f>IF(J31=1,"Seratus ",IF(J31=2,"Dua Ratus ",IF(J31=3,"Tiga Ratus ",IF(J31=4,"Empat Ratus ",IF(J31=5,"Lima Ratus ",IF(J31=6,"Enam Ratus ",IF(J31=7,"Tujuh Ratus ",IF(J31=8,"Delapan Ratus ","Sembilan Ratus "))))))))</f>
        <v xml:space="preserve">Sembilan Ratus </v>
      </c>
      <c r="K32" s="3" t="s">
        <v>1</v>
      </c>
      <c r="L32" s="11" t="str">
        <f>IF(L31=10,"Sepuluh ",IF(L31=20,"Dua Puluh ",IF(L31=30,"Tiga Puluh ",IF(L31=40,"Empat Puluh ",IF(L31=50,"Lima Puluh ",IF(L31=60,"Enam Puluh ",IF(L31=70,"Tujuh Puluh ",IF(L31=80,"Delapan Puluh ","Sembilan Puluh "))))))))</f>
        <v xml:space="preserve">Sembilan Puluh </v>
      </c>
      <c r="M32" s="11" t="str">
        <f>IF(M31=11,"Sebelas ",IF(M31=12,"Dua Belas ",IF(M31=13,"Tiga Belas ",IF(M31=14,"Empat Belas ",IF(M31=15,"Lima Belas ",IF(M31=16,"Enam Belas ",IF(M31=17,"Tujuh Belas ",IF(M31=18,"Delapan Belas ","Sembilan Belas "))))))))</f>
        <v xml:space="preserve">Sembilan Belas </v>
      </c>
      <c r="N32" s="10" t="str">
        <f>IF(N31=1,"Satu ",IF(N31=2,"Dua ",IF(N31=3,"Tiga ",IF(N31=4,"Empat ",IF(N31=5,"Lima ",IF(N31=6,"Enam ",IF(N31=7,"Tujuh ",IF(N31=8,"Delapan ","Sembilan "))))))))</f>
        <v xml:space="preserve">Sembilan </v>
      </c>
      <c r="O32" s="10"/>
      <c r="P32" s="10" t="str">
        <f>IF(P31=1,"Seratus ",IF(P31=2,"Dua Ratus ",IF(P31=3,"Tiga Ratus ",IF(P31=4,"Empat Ratus ",IF(P31=5,"Lima Ratus ",IF(P31=6,"Enam Ratus ",IF(P31=7,"Tujuh Ratus ",IF(P31=8,"Delapan Ratus ","Sembilan Ratus "))))))))</f>
        <v xml:space="preserve">Sembilan Ratus </v>
      </c>
      <c r="Q32" s="3" t="s">
        <v>1</v>
      </c>
      <c r="R32" s="11" t="str">
        <f>IF(R31=10,"Sepuluh ",IF(R31=20,"Dua Puluh ",IF(R31=30,"Tiga Puluh ",IF(R31=40,"Empat Puluh ",IF(R31=50,"Lima Puluh ",IF(R31=60,"Enam Puluh ",IF(R31=70,"Tujuh Puluh ",IF(R31=80,"Delapan Puluh ","Sembilan Puluh "))))))))</f>
        <v xml:space="preserve">Sembilan Puluh </v>
      </c>
      <c r="S32" s="11" t="str">
        <f>IF(S31=11,"Sebelas ",IF(S31=12,"Dua Belas ",IF(S31=13,"Tiga Belas ",IF(S31=14,"Empat Belas ",IF(S31=15,"Lima Belas ",IF(S31=16,"Enam Belas ",IF(S31=17,"Tujuh Belas ",IF(S31=18,"Delapan Belas ","Sembilan Belas "))))))))</f>
        <v xml:space="preserve">Sembilan Belas </v>
      </c>
      <c r="T32" s="10" t="str">
        <f>IF(T31=1,"Satu ",IF(T31=2,"Dua ",IF(T31=3,"Tiga ",IF(T31=4,"Empat ",IF(T31=5,"Lima ",IF(T31=6,"Enam ",IF(T31=7,"Tujuh ",IF(T31=8,"Delapan ","Sembilan "))))))))</f>
        <v xml:space="preserve">Tiga </v>
      </c>
      <c r="U32" s="3"/>
      <c r="V32" s="3"/>
      <c r="W32" s="3"/>
      <c r="X32" s="3"/>
      <c r="Y32" s="10"/>
      <c r="Z32" s="3"/>
      <c r="AA32" s="3"/>
      <c r="AB32" s="3"/>
      <c r="AC32" s="3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</row>
    <row r="33" spans="1:33" x14ac:dyDescent="0.2">
      <c r="A33" s="15"/>
      <c r="B33" s="16"/>
      <c r="C33" s="16" t="str">
        <f>IF(C31&gt;0,C32,"")</f>
        <v/>
      </c>
      <c r="D33" s="16" t="str">
        <f>IF(D31&gt;0,D32,"")</f>
        <v/>
      </c>
      <c r="E33" s="16" t="s">
        <v>1</v>
      </c>
      <c r="F33" s="16" t="str">
        <f>IF(F31&gt;0,F32,"")</f>
        <v/>
      </c>
      <c r="G33" s="16" t="str">
        <f>IF(AND(G31&gt;=11,G31&lt;20),G32,"")</f>
        <v/>
      </c>
      <c r="H33" s="16" t="str">
        <f>IF(H31&gt;0,H32,"")</f>
        <v/>
      </c>
      <c r="I33" s="16" t="s">
        <v>1</v>
      </c>
      <c r="J33" s="16" t="str">
        <f>IF(J31&gt;0,J32,"")</f>
        <v/>
      </c>
      <c r="K33" s="16" t="s">
        <v>1</v>
      </c>
      <c r="L33" s="16" t="str">
        <f>IF(L31&gt;0,L32,"")</f>
        <v/>
      </c>
      <c r="M33" s="16" t="str">
        <f>IF(AND(M31&gt;=11,M31&lt;20),M32,"")</f>
        <v/>
      </c>
      <c r="N33" s="16" t="str">
        <f>IF(N31&gt;0,N32,"")</f>
        <v/>
      </c>
      <c r="O33" s="16"/>
      <c r="P33" s="16" t="str">
        <f>IF(P31&gt;0,P32,"")</f>
        <v/>
      </c>
      <c r="Q33" s="16" t="s">
        <v>1</v>
      </c>
      <c r="R33" s="16" t="str">
        <f>IF(R31&gt;0,R32,"")</f>
        <v/>
      </c>
      <c r="S33" s="16" t="str">
        <f>IF(AND(S31&gt;=11,S31&lt;20),S32,"")</f>
        <v/>
      </c>
      <c r="T33" s="16" t="str">
        <f>IF(T31&gt;0,T32,"")</f>
        <v xml:space="preserve">Tiga </v>
      </c>
      <c r="U33" s="16"/>
      <c r="V33" s="16"/>
      <c r="W33" s="16"/>
      <c r="X33" s="16"/>
      <c r="Y33" s="16"/>
      <c r="Z33" s="16"/>
      <c r="AA33" s="16"/>
      <c r="AB33" s="16"/>
      <c r="AC33" s="16"/>
      <c r="AD33" s="15"/>
      <c r="AE33" s="15"/>
      <c r="AF33" s="15"/>
      <c r="AG33" s="15"/>
    </row>
    <row r="34" spans="1:33" x14ac:dyDescent="0.2">
      <c r="A34" s="15"/>
      <c r="B34" s="16"/>
      <c r="C34" s="16"/>
      <c r="D34" s="16"/>
      <c r="E34" s="16"/>
      <c r="F34" s="16" t="str">
        <f>IF(AND(G31&gt;10,G31&lt;20),"",F33)</f>
        <v/>
      </c>
      <c r="G34" s="16" t="str">
        <f>IF(AND(G31&gt;10,G31&lt;20),G33,"")</f>
        <v/>
      </c>
      <c r="H34" s="16" t="str">
        <f>IF(AND(F31&gt;=20,H31&gt;=1),H33,IF(AND(F31=0,H31&gt;0),H33,""))</f>
        <v/>
      </c>
      <c r="I34" s="16" t="str">
        <f>IF(SUM(D31:H31)&gt;0,"Juta ","")</f>
        <v/>
      </c>
      <c r="J34" s="16"/>
      <c r="K34" s="16"/>
      <c r="L34" s="16" t="str">
        <f>IF(AND(M31&gt;10,M31&lt;20),"",L33)</f>
        <v/>
      </c>
      <c r="M34" s="16" t="str">
        <f>IF(AND(M31&gt;10,M31&lt;20),M33,"")</f>
        <v/>
      </c>
      <c r="N34" s="16" t="str">
        <f>IF(AND(L31&gt;=20,N31&gt;=1),N33,IF(AND(L31=0,N31&gt;0),N33,""))</f>
        <v/>
      </c>
      <c r="O34" s="16" t="str">
        <f>IF(SUM(J31:N31)&gt;0,"Ribu ","")</f>
        <v/>
      </c>
      <c r="P34" s="16"/>
      <c r="Q34" s="16"/>
      <c r="R34" s="16" t="str">
        <f>IF(AND(S31&gt;10,S31&lt;20),"",R33)</f>
        <v/>
      </c>
      <c r="S34" s="16" t="str">
        <f>IF(AND(S31&gt;10,S31&lt;20),S33,"")</f>
        <v/>
      </c>
      <c r="T34" s="16" t="str">
        <f>IF(AND(R31&gt;=20,T31&gt;=1),T33,IF(AND(R31=0,T31&gt;0),T33,""))</f>
        <v xml:space="preserve">Tiga </v>
      </c>
      <c r="U34" s="16"/>
      <c r="V34" s="16"/>
      <c r="W34" s="16"/>
      <c r="X34" s="16"/>
      <c r="Y34" s="16" t="str">
        <f>IF(B31&gt;0,"Rupiah,-","")</f>
        <v>Rupiah,-</v>
      </c>
      <c r="Z34" s="16"/>
      <c r="AA34" s="16"/>
      <c r="AB34" s="16"/>
      <c r="AC34" s="16"/>
      <c r="AD34" s="15"/>
      <c r="AE34" s="15"/>
      <c r="AF34" s="15"/>
      <c r="AG34" s="15"/>
    </row>
    <row r="35" spans="1:33" x14ac:dyDescent="0.2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5"/>
      <c r="AE35" s="15"/>
      <c r="AF35" s="15"/>
      <c r="AG35" s="15"/>
    </row>
    <row r="36" spans="1:33" x14ac:dyDescent="0.2">
      <c r="A36" s="15"/>
      <c r="B36" s="16"/>
      <c r="C36" s="16" t="str">
        <f>IF('[1]$A$10'!A15&lt;='[1]$A$10'!A16,Sheet1!AB30,'[1]$A$10'!A17)</f>
        <v xml:space="preserve">SSSSSSSS UUUUUUUUU NNNNNNNNN DDDDDDDD EEEEEEEE LLLLLLLLL  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5"/>
      <c r="AE36" s="15"/>
      <c r="AF36" s="15"/>
      <c r="AG36" s="15"/>
    </row>
    <row r="37" spans="1:33" x14ac:dyDescent="0.2">
      <c r="A37" s="15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5"/>
      <c r="AE37" s="15"/>
      <c r="AF37" s="15"/>
      <c r="AG37" s="15"/>
    </row>
    <row r="38" spans="1:33" x14ac:dyDescent="0.2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5"/>
      <c r="AE38" s="15"/>
      <c r="AF38" s="15"/>
      <c r="AG38" s="15"/>
    </row>
    <row r="39" spans="1:33" x14ac:dyDescent="0.2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8" t="str">
        <f>+C42&amp;D42&amp;F43&amp;G43&amp;H43&amp;I43&amp;J42&amp;L43&amp;M43&amp;N43&amp;O43&amp;P42&amp;R43&amp;S43&amp;T43&amp;Y43</f>
        <v>Empat Rupiah,-</v>
      </c>
      <c r="AC39" s="16"/>
      <c r="AD39" s="15"/>
      <c r="AE39" s="15"/>
      <c r="AF39" s="15"/>
      <c r="AG39" s="15"/>
    </row>
    <row r="40" spans="1:33" x14ac:dyDescent="0.2">
      <c r="A40" s="15"/>
      <c r="B40" s="19">
        <v>4</v>
      </c>
      <c r="C40" s="16">
        <f>INT(B40/1000000000)</f>
        <v>0</v>
      </c>
      <c r="D40" s="20">
        <f>INT(B40/100000000-C40*10)</f>
        <v>0</v>
      </c>
      <c r="E40" s="20">
        <f>INT(B40/10000000-C40*100-D40*10)</f>
        <v>0</v>
      </c>
      <c r="F40" s="21">
        <f>+E40*10</f>
        <v>0</v>
      </c>
      <c r="G40" s="21">
        <f>+F40+H40</f>
        <v>0</v>
      </c>
      <c r="H40" s="20">
        <f>INT(B40/1000000-C40*1000-D40*100-E40*10)</f>
        <v>0</v>
      </c>
      <c r="I40" s="19"/>
      <c r="J40" s="19">
        <f>INT(B40/100000-C40*10000-D40*1000-E40*100-H40*10)</f>
        <v>0</v>
      </c>
      <c r="K40" s="19">
        <f>INT(B40/10000-C40*100000-D40*10000-E40*1000-H40*100-J40*10)</f>
        <v>0</v>
      </c>
      <c r="L40" s="21">
        <f>+K40*10</f>
        <v>0</v>
      </c>
      <c r="M40" s="21">
        <f>+L40+N40</f>
        <v>0</v>
      </c>
      <c r="N40" s="19">
        <f>INT(B40/1000-C40*1000000-D40*100000-E40*10000-H40*1000-J40*100-K40*10)</f>
        <v>0</v>
      </c>
      <c r="O40" s="19"/>
      <c r="P40" s="19">
        <f>INT(B40/100-C40*10000000-D40*1000000-E40*100000-H40*10000-J40*1000-K40*100-N40*10)</f>
        <v>0</v>
      </c>
      <c r="Q40" s="19">
        <f>INT(B40/10-C40*100000000-D40*10000000-E40*1000000-H40*100000-J40*10000-K40*1000-N40*100-P40*10)</f>
        <v>0</v>
      </c>
      <c r="R40" s="21">
        <f>+Q40*10</f>
        <v>0</v>
      </c>
      <c r="S40" s="21">
        <f>+R40+T40</f>
        <v>4</v>
      </c>
      <c r="T40" s="19">
        <f>INT(B40-C40*1000000000-D40*100000000-E40*10000000-H40*1000000-J40*100000-K40*10000-N40*1000-P40*100-Q40*10)</f>
        <v>4</v>
      </c>
      <c r="U40" s="16"/>
      <c r="V40" s="16"/>
      <c r="W40" s="16"/>
      <c r="X40" s="16"/>
      <c r="Y40" s="16"/>
      <c r="Z40" s="16"/>
      <c r="AA40" s="16"/>
      <c r="AB40" s="16"/>
      <c r="AC40" s="16"/>
      <c r="AD40" s="15"/>
      <c r="AE40" s="15"/>
      <c r="AF40" s="15"/>
      <c r="AG40" s="15"/>
    </row>
    <row r="41" spans="1:33" x14ac:dyDescent="0.2">
      <c r="A41" s="15"/>
      <c r="B41" s="16"/>
      <c r="C41" s="22" t="str">
        <f>IF(C40=1,"Satu Milyar ",IF(C40=2,"Dua Milyar ",IF(C40=3,"Tiga Milyar ",IF(C40=4,"Empat Milyar ",IF(C40=5,"Lima Milyar ",IF(C40=6,"Enam Milyar ",IF(C40=7,"Tujuh Milyar ",IF(C40=8,"Delapan Milyar ","Sembilan Milyar "))))))))</f>
        <v xml:space="preserve">Sembilan Milyar </v>
      </c>
      <c r="D41" s="22" t="str">
        <f>IF(D40=1,"Seratus ",IF(D40=2,"Dua Ratus ",IF(D40=3,"Tiga Ratus ",IF(D40=4,"Empat Ratus ",IF(D40=5,"Lima Ratus ",IF(D40=6,"Enam Ratus ",IF(D40=7,"Tujuh Ratus ",IF(D40=8,"Delapan Ratus ","Sembilan Ratus "))))))))</f>
        <v xml:space="preserve">Sembilan Ratus </v>
      </c>
      <c r="E41" s="16" t="s">
        <v>1</v>
      </c>
      <c r="F41" s="23" t="str">
        <f>IF(F40=10,"Sepuluh ",IF(F40=20,"Dua Puluh ",IF(F40=30,"Tiga Puluh ",IF(F40=40,"Empat Puluh ",IF(F40=50,"Lima Puluh ",IF(F40=60,"Enam Puluh ",IF(F40=70,"Tujuh Puluh ",IF(F40=80,"Delapan Puluh ","Sembilan Puluh "))))))))</f>
        <v xml:space="preserve">Sembilan Puluh </v>
      </c>
      <c r="G41" s="23" t="str">
        <f>IF(G40=11,"Sebelas ",IF(G40=12,"Dua Belas ",IF(G40=13,"Tiga Belas ",IF(G40=14,"Empat Belas ",IF(G40=15,"Lima Belas ",IF(G40=16,"Enam Belas ",IF(G40=17,"Tujuh Belas ",IF(G40=18,"Delapan Belas ","Sembilan Belas "))))))))</f>
        <v xml:space="preserve">Sembilan Belas </v>
      </c>
      <c r="H41" s="22" t="str">
        <f>IF(H40=1,"Satu ",IF(H40=2,"Dua ",IF(H40=3,"Tiga ",IF(H40=4,"Empat ",IF(H40=5,"Lima ",IF(H40=6,"Enam ",IF(H40=7,"Tujuh ",IF(H40=8,"Delapan ","Sembilan "))))))))</f>
        <v xml:space="preserve">Sembilan </v>
      </c>
      <c r="I41" s="16" t="s">
        <v>1</v>
      </c>
      <c r="J41" s="22" t="str">
        <f>IF(J40=1,"Seratus ",IF(J40=2,"Dua Ratus ",IF(J40=3,"Tiga Ratus ",IF(J40=4,"Empat Ratus ",IF(J40=5,"Lima Ratus ",IF(J40=6,"Enam Ratus ",IF(J40=7,"Tujuh Ratus ",IF(J40=8,"Delapan Ratus ","Sembilan Ratus "))))))))</f>
        <v xml:space="preserve">Sembilan Ratus </v>
      </c>
      <c r="K41" s="16" t="s">
        <v>1</v>
      </c>
      <c r="L41" s="23" t="str">
        <f>IF(L40=10,"Sepuluh ",IF(L40=20,"Dua Puluh ",IF(L40=30,"Tiga Puluh ",IF(L40=40,"Empat Puluh ",IF(L40=50,"Lima Puluh ",IF(L40=60,"Enam Puluh ",IF(L40=70,"Tujuh Puluh ",IF(L40=80,"Delapan Puluh ","Sembilan Puluh "))))))))</f>
        <v xml:space="preserve">Sembilan Puluh </v>
      </c>
      <c r="M41" s="23" t="str">
        <f>IF(M40=11,"Sebelas ",IF(M40=12,"Dua Belas ",IF(M40=13,"Tiga Belas ",IF(M40=14,"Empat Belas ",IF(M40=15,"Lima Belas ",IF(M40=16,"Enam Belas ",IF(M40=17,"Tujuh Belas ",IF(M40=18,"Delapan Belas ","Sembilan Belas "))))))))</f>
        <v xml:space="preserve">Sembilan Belas </v>
      </c>
      <c r="N41" s="22" t="str">
        <f>IF(N40=1,"Satu ",IF(N40=2,"Dua ",IF(N40=3,"Tiga ",IF(N40=4,"Empat ",IF(N40=5,"Lima ",IF(N40=6,"Enam ",IF(N40=7,"Tujuh ",IF(N40=8,"Delapan ","Sembilan "))))))))</f>
        <v xml:space="preserve">Sembilan </v>
      </c>
      <c r="O41" s="22"/>
      <c r="P41" s="22" t="str">
        <f>IF(P40=1,"Seratus ",IF(P40=2,"Dua Ratus ",IF(P40=3,"Tiga Ratus ",IF(P40=4,"Empat Ratus ",IF(P40=5,"Lima Ratus ",IF(P40=6,"Enam Ratus ",IF(P40=7,"Tujuh Ratus ",IF(P40=8,"Delapan Ratus ","Sembilan Ratus "))))))))</f>
        <v xml:space="preserve">Sembilan Ratus </v>
      </c>
      <c r="Q41" s="16" t="s">
        <v>1</v>
      </c>
      <c r="R41" s="23" t="str">
        <f>IF(R40=10,"Sepuluh ",IF(R40=20,"Dua Puluh ",IF(R40=30,"Tiga Puluh ",IF(R40=40,"Empat Puluh ",IF(R40=50,"Lima Puluh ",IF(R40=60,"Enam Puluh ",IF(R40=70,"Tujuh Puluh ",IF(R40=80,"Delapan Puluh ","Sembilan Puluh "))))))))</f>
        <v xml:space="preserve">Sembilan Puluh </v>
      </c>
      <c r="S41" s="23" t="str">
        <f>IF(S40=11,"Sebelas ",IF(S40=12,"Dua Belas ",IF(S40=13,"Tiga Belas ",IF(S40=14,"Empat Belas ",IF(S40=15,"Lima Belas ",IF(S40=16,"Enam Belas ",IF(S40=17,"Tujuh Belas ",IF(S40=18,"Delapan Belas ","Sembilan Belas "))))))))</f>
        <v xml:space="preserve">Sembilan Belas </v>
      </c>
      <c r="T41" s="22" t="str">
        <f>IF(T40=1,"Satu ",IF(T40=2,"Dua ",IF(T40=3,"Tiga ",IF(T40=4,"Empat ",IF(T40=5,"Lima ",IF(T40=6,"Enam ",IF(T40=7,"Tujuh ",IF(T40=8,"Delapan ","Sembilan "))))))))</f>
        <v xml:space="preserve">Empat </v>
      </c>
      <c r="U41" s="16"/>
      <c r="V41" s="16"/>
      <c r="W41" s="16"/>
      <c r="X41" s="16"/>
      <c r="Y41" s="22"/>
      <c r="Z41" s="16"/>
      <c r="AA41" s="16"/>
      <c r="AB41" s="16"/>
      <c r="AC41" s="16"/>
      <c r="AD41" s="15"/>
      <c r="AE41" s="15"/>
      <c r="AF41" s="15"/>
      <c r="AG41" s="15"/>
    </row>
    <row r="42" spans="1:33" x14ac:dyDescent="0.2">
      <c r="A42" s="15"/>
      <c r="B42" s="16"/>
      <c r="C42" s="16" t="str">
        <f>IF(C40&gt;0,C41,"")</f>
        <v/>
      </c>
      <c r="D42" s="16" t="str">
        <f>IF(D40&gt;0,D41,"")</f>
        <v/>
      </c>
      <c r="E42" s="16" t="s">
        <v>1</v>
      </c>
      <c r="F42" s="16" t="str">
        <f>IF(F40&gt;0,F41,"")</f>
        <v/>
      </c>
      <c r="G42" s="16" t="str">
        <f>IF(AND(G40&gt;=11,G40&lt;20),G41,"")</f>
        <v/>
      </c>
      <c r="H42" s="16" t="str">
        <f>IF(H40&gt;0,H41,"")</f>
        <v/>
      </c>
      <c r="I42" s="16" t="s">
        <v>1</v>
      </c>
      <c r="J42" s="16" t="str">
        <f>IF(J40&gt;0,J41,"")</f>
        <v/>
      </c>
      <c r="K42" s="16" t="s">
        <v>1</v>
      </c>
      <c r="L42" s="16" t="str">
        <f>IF(L40&gt;0,L41,"")</f>
        <v/>
      </c>
      <c r="M42" s="16" t="str">
        <f>IF(AND(M40&gt;=11,M40&lt;20),M41,"")</f>
        <v/>
      </c>
      <c r="N42" s="16" t="str">
        <f>IF(N40&gt;0,N41,"")</f>
        <v/>
      </c>
      <c r="O42" s="16"/>
      <c r="P42" s="16" t="str">
        <f>IF(P40&gt;0,P41,"")</f>
        <v/>
      </c>
      <c r="Q42" s="16" t="s">
        <v>1</v>
      </c>
      <c r="R42" s="16" t="str">
        <f>IF(R40&gt;0,R41,"")</f>
        <v/>
      </c>
      <c r="S42" s="16" t="str">
        <f>IF(AND(S40&gt;=11,S40&lt;20),S41,"")</f>
        <v/>
      </c>
      <c r="T42" s="16" t="str">
        <f>IF(T40&gt;0,T41,"")</f>
        <v xml:space="preserve">Empat </v>
      </c>
      <c r="U42" s="16"/>
      <c r="V42" s="16"/>
      <c r="W42" s="16"/>
      <c r="X42" s="16"/>
      <c r="Y42" s="16"/>
      <c r="Z42" s="16"/>
      <c r="AA42" s="16"/>
      <c r="AB42" s="16"/>
      <c r="AC42" s="16"/>
      <c r="AD42" s="15"/>
      <c r="AE42" s="15"/>
      <c r="AF42" s="15"/>
      <c r="AG42" s="15"/>
    </row>
    <row r="43" spans="1:33" x14ac:dyDescent="0.2">
      <c r="A43" s="15"/>
      <c r="B43" s="16"/>
      <c r="C43" s="16"/>
      <c r="D43" s="16"/>
      <c r="E43" s="16"/>
      <c r="F43" s="16" t="str">
        <f>IF(AND(G40&gt;10,G40&lt;20),"",F42)</f>
        <v/>
      </c>
      <c r="G43" s="16" t="str">
        <f>IF(AND(G40&gt;10,G40&lt;20),G42,"")</f>
        <v/>
      </c>
      <c r="H43" s="16" t="str">
        <f>IF(AND(F40&gt;=20,H40&gt;=1),H42,IF(AND(F40=0,H40&gt;0),H42,""))</f>
        <v/>
      </c>
      <c r="I43" s="16" t="str">
        <f>IF(SUM(D40:H40)&gt;0,"Juta ","")</f>
        <v/>
      </c>
      <c r="J43" s="16"/>
      <c r="K43" s="16"/>
      <c r="L43" s="16" t="str">
        <f>IF(AND(M40&gt;10,M40&lt;20),"",L42)</f>
        <v/>
      </c>
      <c r="M43" s="16" t="str">
        <f>IF(AND(M40&gt;10,M40&lt;20),M42,"")</f>
        <v/>
      </c>
      <c r="N43" s="16" t="str">
        <f>IF(AND(L40&gt;=20,N40&gt;=1),N42,IF(AND(L40=0,N40&gt;0),N42,""))</f>
        <v/>
      </c>
      <c r="O43" s="16" t="str">
        <f>IF(SUM(J40:N40)&gt;0,"Ribu ","")</f>
        <v/>
      </c>
      <c r="P43" s="16"/>
      <c r="Q43" s="16"/>
      <c r="R43" s="16" t="str">
        <f>IF(AND(S40&gt;10,S40&lt;20),"",R42)</f>
        <v/>
      </c>
      <c r="S43" s="16" t="str">
        <f>IF(AND(S40&gt;10,S40&lt;20),S42,"")</f>
        <v/>
      </c>
      <c r="T43" s="16" t="str">
        <f>IF(AND(R40&gt;=20,T40&gt;=1),T42,IF(AND(R40=0,T40&gt;0),T42,""))</f>
        <v xml:space="preserve">Empat </v>
      </c>
      <c r="U43" s="16"/>
      <c r="V43" s="16"/>
      <c r="W43" s="16"/>
      <c r="X43" s="16"/>
      <c r="Y43" s="16" t="str">
        <f>IF(B40&gt;0,"Rupiah,-","")</f>
        <v>Rupiah,-</v>
      </c>
      <c r="Z43" s="16"/>
      <c r="AA43" s="16"/>
      <c r="AB43" s="16"/>
      <c r="AC43" s="16"/>
      <c r="AD43" s="15"/>
      <c r="AE43" s="15"/>
      <c r="AF43" s="15"/>
      <c r="AG43" s="15"/>
    </row>
    <row r="44" spans="1:33" x14ac:dyDescent="0.2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5"/>
      <c r="AE44" s="15"/>
      <c r="AF44" s="15"/>
      <c r="AG44" s="15"/>
    </row>
    <row r="45" spans="1:33" x14ac:dyDescent="0.2">
      <c r="A45" s="15"/>
      <c r="B45" s="16"/>
      <c r="C45" s="16" t="str">
        <f>IF('[1]$A$10'!A18&lt;='[1]$A$10'!A19,Sheet1!AB39,'[1]$A$10'!A20)</f>
        <v xml:space="preserve">SSSSSSSS UUUUUUUUU NNNNNNNNN DDDDDDDD EEEEEEEE LLLLLLLLL  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5"/>
      <c r="AE45" s="15"/>
      <c r="AF45" s="15"/>
      <c r="AG45" s="15"/>
    </row>
    <row r="46" spans="1:33" x14ac:dyDescent="0.2">
      <c r="A46" s="15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5"/>
      <c r="AE46" s="15"/>
      <c r="AF46" s="15"/>
      <c r="AG46" s="15"/>
    </row>
    <row r="47" spans="1:33" x14ac:dyDescent="0.2">
      <c r="A47" s="1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5"/>
      <c r="AE47" s="15"/>
      <c r="AF47" s="15"/>
      <c r="AG47" s="15"/>
    </row>
    <row r="48" spans="1:33" x14ac:dyDescent="0.2">
      <c r="A48" s="1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8" t="str">
        <f>+C51&amp;D51&amp;F52&amp;G52&amp;H52&amp;I52&amp;J51&amp;L52&amp;M52&amp;N52&amp;O52&amp;P51&amp;R52&amp;S52&amp;T52&amp;Y52</f>
        <v/>
      </c>
      <c r="AC48" s="16"/>
      <c r="AD48" s="15"/>
      <c r="AE48" s="15"/>
      <c r="AF48" s="15"/>
      <c r="AG48" s="15"/>
    </row>
    <row r="49" spans="1:33" x14ac:dyDescent="0.2">
      <c r="A49" s="15"/>
      <c r="B49" s="19"/>
      <c r="C49" s="16"/>
      <c r="D49" s="20"/>
      <c r="E49" s="20"/>
      <c r="F49" s="21"/>
      <c r="G49" s="21"/>
      <c r="H49" s="20"/>
      <c r="I49" s="19"/>
      <c r="J49" s="19"/>
      <c r="K49" s="19"/>
      <c r="L49" s="21"/>
      <c r="M49" s="21"/>
      <c r="N49" s="19"/>
      <c r="O49" s="19"/>
      <c r="P49" s="19"/>
      <c r="Q49" s="19"/>
      <c r="R49" s="21"/>
      <c r="S49" s="21"/>
      <c r="T49" s="19"/>
      <c r="U49" s="16"/>
      <c r="V49" s="16"/>
      <c r="W49" s="16"/>
      <c r="X49" s="16"/>
      <c r="Y49" s="16"/>
      <c r="Z49" s="16"/>
      <c r="AA49" s="16"/>
      <c r="AB49" s="16"/>
      <c r="AC49" s="16"/>
      <c r="AD49" s="15"/>
      <c r="AE49" s="15"/>
      <c r="AF49" s="15"/>
      <c r="AG49" s="15"/>
    </row>
    <row r="50" spans="1:33" x14ac:dyDescent="0.2">
      <c r="A50" s="15"/>
      <c r="B50" s="16"/>
      <c r="C50" s="22"/>
      <c r="D50" s="22"/>
      <c r="E50" s="16"/>
      <c r="F50" s="23"/>
      <c r="G50" s="23"/>
      <c r="H50" s="22"/>
      <c r="I50" s="16"/>
      <c r="J50" s="22"/>
      <c r="K50" s="16"/>
      <c r="L50" s="23"/>
      <c r="M50" s="23"/>
      <c r="N50" s="22"/>
      <c r="O50" s="22"/>
      <c r="P50" s="22"/>
      <c r="Q50" s="16"/>
      <c r="R50" s="23"/>
      <c r="S50" s="23"/>
      <c r="T50" s="22"/>
      <c r="U50" s="16"/>
      <c r="V50" s="16"/>
      <c r="W50" s="16"/>
      <c r="X50" s="16"/>
      <c r="Y50" s="22"/>
      <c r="Z50" s="16"/>
      <c r="AA50" s="16"/>
      <c r="AB50" s="16"/>
      <c r="AC50" s="16"/>
      <c r="AD50" s="15"/>
      <c r="AE50" s="15"/>
      <c r="AF50" s="15"/>
      <c r="AG50" s="15"/>
    </row>
    <row r="51" spans="1:33" x14ac:dyDescent="0.2">
      <c r="A51" s="1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5"/>
      <c r="AE51" s="15"/>
      <c r="AF51" s="15"/>
      <c r="AG51" s="15"/>
    </row>
    <row r="52" spans="1:33" x14ac:dyDescent="0.2">
      <c r="A52" s="1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5"/>
      <c r="AE52" s="15"/>
      <c r="AF52" s="15"/>
      <c r="AG52" s="15"/>
    </row>
    <row r="53" spans="1:33" x14ac:dyDescent="0.2">
      <c r="A53" s="15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5"/>
      <c r="AE53" s="15"/>
      <c r="AF53" s="15"/>
      <c r="AG53" s="15"/>
    </row>
    <row r="54" spans="1:33" x14ac:dyDescent="0.2">
      <c r="A54" s="15"/>
      <c r="B54" s="16"/>
      <c r="C54" s="16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5"/>
      <c r="AE54" s="15"/>
      <c r="AF54" s="15"/>
      <c r="AG54" s="15"/>
    </row>
    <row r="55" spans="1:33" x14ac:dyDescent="0.2">
      <c r="A55" s="15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5"/>
      <c r="AE55" s="15"/>
      <c r="AF55" s="15"/>
      <c r="AG55" s="15"/>
    </row>
    <row r="56" spans="1:33" x14ac:dyDescent="0.2">
      <c r="A56" s="15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5"/>
      <c r="AE56" s="15"/>
      <c r="AF56" s="15"/>
      <c r="AG56" s="15"/>
    </row>
    <row r="57" spans="1:33" x14ac:dyDescent="0.2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8"/>
      <c r="AC57" s="16"/>
      <c r="AD57" s="15"/>
      <c r="AE57" s="15"/>
      <c r="AF57" s="15"/>
      <c r="AG57" s="15"/>
    </row>
    <row r="58" spans="1:33" x14ac:dyDescent="0.2">
      <c r="A58" s="15"/>
      <c r="B58" s="19"/>
      <c r="C58" s="16"/>
      <c r="D58" s="20"/>
      <c r="E58" s="20"/>
      <c r="F58" s="21"/>
      <c r="G58" s="21"/>
      <c r="H58" s="20"/>
      <c r="I58" s="19"/>
      <c r="J58" s="19"/>
      <c r="K58" s="19"/>
      <c r="L58" s="21"/>
      <c r="M58" s="21"/>
      <c r="N58" s="19"/>
      <c r="O58" s="19"/>
      <c r="P58" s="19"/>
      <c r="Q58" s="19"/>
      <c r="R58" s="21"/>
      <c r="S58" s="21"/>
      <c r="T58" s="19"/>
      <c r="U58" s="16"/>
      <c r="V58" s="16"/>
      <c r="W58" s="16"/>
      <c r="X58" s="16"/>
      <c r="Y58" s="16"/>
      <c r="Z58" s="16"/>
      <c r="AA58" s="16"/>
      <c r="AB58" s="16"/>
      <c r="AC58" s="16"/>
      <c r="AD58" s="15"/>
      <c r="AE58" s="15"/>
      <c r="AF58" s="15"/>
      <c r="AG58" s="15"/>
    </row>
    <row r="59" spans="1:33" x14ac:dyDescent="0.2">
      <c r="A59" s="15"/>
      <c r="B59" s="16"/>
      <c r="C59" s="22"/>
      <c r="D59" s="22"/>
      <c r="E59" s="16"/>
      <c r="F59" s="23"/>
      <c r="G59" s="23"/>
      <c r="H59" s="22"/>
      <c r="I59" s="16"/>
      <c r="J59" s="22"/>
      <c r="K59" s="16"/>
      <c r="L59" s="23"/>
      <c r="M59" s="23"/>
      <c r="N59" s="22"/>
      <c r="O59" s="22"/>
      <c r="P59" s="22"/>
      <c r="Q59" s="16"/>
      <c r="R59" s="23"/>
      <c r="S59" s="23"/>
      <c r="T59" s="22"/>
      <c r="U59" s="16"/>
      <c r="V59" s="16"/>
      <c r="W59" s="16"/>
      <c r="X59" s="16"/>
      <c r="Y59" s="22"/>
      <c r="Z59" s="16"/>
      <c r="AA59" s="16"/>
      <c r="AB59" s="16"/>
      <c r="AC59" s="16"/>
      <c r="AD59" s="15"/>
      <c r="AE59" s="15"/>
      <c r="AF59" s="15"/>
      <c r="AG59" s="15"/>
    </row>
    <row r="60" spans="1:33" x14ac:dyDescent="0.2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5"/>
      <c r="AE60" s="15"/>
      <c r="AF60" s="15"/>
      <c r="AG60" s="15"/>
    </row>
    <row r="61" spans="1:33" x14ac:dyDescent="0.2">
      <c r="A61" s="15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5"/>
      <c r="AE61" s="15"/>
      <c r="AF61" s="15"/>
      <c r="AG61" s="15"/>
    </row>
    <row r="62" spans="1:33" x14ac:dyDescent="0.2">
      <c r="A62" s="15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5"/>
      <c r="AE62" s="15"/>
      <c r="AF62" s="15"/>
      <c r="AG62" s="15"/>
    </row>
    <row r="63" spans="1:33" x14ac:dyDescent="0.2">
      <c r="A63" s="15"/>
      <c r="B63" s="16"/>
      <c r="C63" s="16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5"/>
      <c r="AE63" s="15"/>
      <c r="AF63" s="15"/>
      <c r="AG63" s="15"/>
    </row>
    <row r="64" spans="1:33" x14ac:dyDescent="0.2">
      <c r="A64" s="15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5"/>
      <c r="AE64" s="15"/>
      <c r="AF64" s="15"/>
      <c r="AG64" s="15"/>
    </row>
    <row r="65" spans="1:33" x14ac:dyDescent="0.2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5"/>
      <c r="AE65" s="15"/>
      <c r="AF65" s="15"/>
      <c r="AG65" s="15"/>
    </row>
    <row r="66" spans="1:33" x14ac:dyDescent="0.2">
      <c r="A66" s="15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8"/>
      <c r="AC66" s="16"/>
      <c r="AD66" s="15"/>
      <c r="AE66" s="15"/>
      <c r="AF66" s="15"/>
      <c r="AG66" s="15"/>
    </row>
    <row r="67" spans="1:33" x14ac:dyDescent="0.2">
      <c r="A67" s="15"/>
      <c r="B67" s="19"/>
      <c r="C67" s="16"/>
      <c r="D67" s="20"/>
      <c r="E67" s="20"/>
      <c r="F67" s="21"/>
      <c r="G67" s="21"/>
      <c r="H67" s="20"/>
      <c r="I67" s="19"/>
      <c r="J67" s="19"/>
      <c r="K67" s="19"/>
      <c r="L67" s="21"/>
      <c r="M67" s="21"/>
      <c r="N67" s="19"/>
      <c r="O67" s="19"/>
      <c r="P67" s="19"/>
      <c r="Q67" s="19"/>
      <c r="R67" s="21"/>
      <c r="S67" s="21"/>
      <c r="T67" s="19"/>
      <c r="U67" s="16"/>
      <c r="V67" s="16"/>
      <c r="W67" s="16"/>
      <c r="X67" s="16"/>
      <c r="Y67" s="16"/>
      <c r="Z67" s="16"/>
      <c r="AA67" s="16"/>
      <c r="AB67" s="16"/>
      <c r="AC67" s="16"/>
      <c r="AD67" s="15"/>
      <c r="AE67" s="15"/>
      <c r="AF67" s="15"/>
      <c r="AG67" s="15"/>
    </row>
    <row r="68" spans="1:33" x14ac:dyDescent="0.2">
      <c r="A68" s="15"/>
      <c r="B68" s="16"/>
      <c r="C68" s="22"/>
      <c r="D68" s="22"/>
      <c r="E68" s="16"/>
      <c r="F68" s="23"/>
      <c r="G68" s="23"/>
      <c r="H68" s="22"/>
      <c r="I68" s="16"/>
      <c r="J68" s="22"/>
      <c r="K68" s="16"/>
      <c r="L68" s="23"/>
      <c r="M68" s="23"/>
      <c r="N68" s="22"/>
      <c r="O68" s="22"/>
      <c r="P68" s="22"/>
      <c r="Q68" s="16"/>
      <c r="R68" s="23"/>
      <c r="S68" s="23"/>
      <c r="T68" s="22"/>
      <c r="U68" s="16"/>
      <c r="V68" s="16"/>
      <c r="W68" s="16"/>
      <c r="X68" s="16"/>
      <c r="Y68" s="22"/>
      <c r="Z68" s="16"/>
      <c r="AA68" s="16"/>
      <c r="AB68" s="16"/>
      <c r="AC68" s="16"/>
      <c r="AD68" s="15"/>
      <c r="AE68" s="15"/>
      <c r="AF68" s="15"/>
      <c r="AG68" s="15"/>
    </row>
    <row r="69" spans="1:33" x14ac:dyDescent="0.2">
      <c r="A69" s="15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5"/>
      <c r="AE69" s="15"/>
      <c r="AF69" s="15"/>
      <c r="AG69" s="15"/>
    </row>
    <row r="70" spans="1:33" x14ac:dyDescent="0.2">
      <c r="A70" s="15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5"/>
      <c r="AE70" s="15"/>
      <c r="AF70" s="15"/>
      <c r="AG70" s="15"/>
    </row>
    <row r="71" spans="1:33" x14ac:dyDescent="0.2">
      <c r="A71" s="15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5"/>
      <c r="AE71" s="15"/>
      <c r="AF71" s="15"/>
      <c r="AG71" s="15"/>
    </row>
    <row r="72" spans="1:33" x14ac:dyDescent="0.2">
      <c r="A72" s="15"/>
      <c r="B72" s="16"/>
      <c r="C72" s="16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5"/>
      <c r="AE72" s="15"/>
      <c r="AF72" s="15"/>
      <c r="AG72" s="15"/>
    </row>
    <row r="73" spans="1:33" x14ac:dyDescent="0.2">
      <c r="A73" s="15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5"/>
      <c r="AE73" s="15"/>
      <c r="AF73" s="15"/>
      <c r="AG73" s="15"/>
    </row>
    <row r="74" spans="1:33" x14ac:dyDescent="0.2">
      <c r="A74" s="15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5"/>
      <c r="AE74" s="15"/>
      <c r="AF74" s="15"/>
      <c r="AG74" s="15"/>
    </row>
    <row r="75" spans="1:33" x14ac:dyDescent="0.2">
      <c r="A75" s="15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5"/>
      <c r="AE75" s="15"/>
      <c r="AF75" s="15"/>
      <c r="AG75" s="15"/>
    </row>
    <row r="76" spans="1:33" x14ac:dyDescent="0.2">
      <c r="A76" s="15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5"/>
      <c r="AE76" s="15"/>
      <c r="AF76" s="15"/>
      <c r="AG76" s="15"/>
    </row>
    <row r="77" spans="1:33" x14ac:dyDescent="0.2">
      <c r="A77" s="15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5"/>
      <c r="AE77" s="15"/>
      <c r="AF77" s="15"/>
      <c r="AG77" s="15"/>
    </row>
    <row r="78" spans="1:33" x14ac:dyDescent="0.2">
      <c r="A78" s="15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5"/>
      <c r="AE78" s="15"/>
      <c r="AF78" s="15"/>
      <c r="AG78" s="15"/>
    </row>
    <row r="79" spans="1:33" x14ac:dyDescent="0.2">
      <c r="A79" s="15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5"/>
      <c r="AE79" s="15"/>
      <c r="AF79" s="15"/>
      <c r="AG79" s="15"/>
    </row>
    <row r="80" spans="1:33" x14ac:dyDescent="0.2">
      <c r="A80" s="15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5"/>
      <c r="AE80" s="15"/>
      <c r="AF80" s="15"/>
      <c r="AG80" s="15"/>
    </row>
    <row r="81" spans="1:33" x14ac:dyDescent="0.2">
      <c r="A81" s="15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5"/>
      <c r="AE81" s="15"/>
      <c r="AF81" s="15"/>
      <c r="AG81" s="15"/>
    </row>
    <row r="82" spans="1:33" x14ac:dyDescent="0.2">
      <c r="A82" s="15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5"/>
      <c r="AE82" s="15"/>
      <c r="AF82" s="15"/>
      <c r="AG82" s="15"/>
    </row>
    <row r="83" spans="1:33" x14ac:dyDescent="0.2">
      <c r="A83" s="15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5"/>
      <c r="AE83" s="15"/>
      <c r="AF83" s="15"/>
      <c r="AG83" s="15"/>
    </row>
    <row r="84" spans="1:33" x14ac:dyDescent="0.2">
      <c r="A84" s="15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5"/>
      <c r="AE84" s="15"/>
      <c r="AF84" s="15"/>
      <c r="AG84" s="15"/>
    </row>
    <row r="85" spans="1:33" x14ac:dyDescent="0.2">
      <c r="A85" s="15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5"/>
      <c r="AE85" s="15"/>
      <c r="AF85" s="15"/>
      <c r="AG85" s="15"/>
    </row>
    <row r="86" spans="1:33" x14ac:dyDescent="0.2">
      <c r="A86" s="15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5"/>
      <c r="AE86" s="15"/>
      <c r="AF86" s="15"/>
      <c r="AG86" s="15"/>
    </row>
    <row r="87" spans="1:33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</row>
    <row r="88" spans="1:33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</row>
    <row r="89" spans="1:33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</row>
    <row r="90" spans="1:33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</row>
    <row r="91" spans="1:33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</row>
    <row r="92" spans="1:33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</row>
    <row r="93" spans="1:33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</row>
    <row r="94" spans="1:33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</row>
    <row r="95" spans="1:33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</row>
    <row r="96" spans="1:33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</row>
    <row r="97" spans="1:33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</row>
    <row r="98" spans="1:33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</row>
    <row r="99" spans="1:33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</row>
    <row r="100" spans="1:33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</row>
    <row r="101" spans="1:33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</row>
    <row r="102" spans="1:33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</row>
    <row r="103" spans="1:33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</row>
    <row r="104" spans="1:33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</row>
    <row r="105" spans="1:33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</row>
    <row r="106" spans="1:33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</row>
    <row r="107" spans="1:33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</row>
    <row r="108" spans="1:33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</row>
    <row r="109" spans="1:33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</row>
    <row r="110" spans="1:33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</row>
    <row r="111" spans="1:33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</row>
    <row r="112" spans="1:33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</row>
    <row r="113" spans="1:33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</row>
    <row r="114" spans="1:33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</row>
    <row r="115" spans="1:33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</row>
    <row r="116" spans="1:33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</row>
    <row r="117" spans="1:33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</row>
    <row r="118" spans="1:33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</row>
    <row r="119" spans="1:3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</row>
    <row r="120" spans="1:33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</row>
    <row r="121" spans="1:3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</row>
    <row r="122" spans="1:33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</row>
    <row r="123" spans="1:33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</row>
    <row r="124" spans="1:33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</row>
    <row r="125" spans="1:33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</row>
    <row r="126" spans="1:33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</row>
    <row r="127" spans="1:33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</row>
    <row r="128" spans="1:33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</row>
    <row r="129" spans="1:33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</row>
    <row r="130" spans="1:33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</row>
    <row r="131" spans="1:33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</row>
    <row r="132" spans="1:33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7"/>
  <sheetViews>
    <sheetView tabSelected="1" view="pageBreakPreview" zoomScaleNormal="90" workbookViewId="0">
      <selection activeCell="I11" sqref="I11"/>
    </sheetView>
  </sheetViews>
  <sheetFormatPr defaultColWidth="9.125" defaultRowHeight="12.45" x14ac:dyDescent="0.2"/>
  <cols>
    <col min="1" max="1" width="1.375" style="1" customWidth="1"/>
    <col min="2" max="2" width="5.375" style="1" customWidth="1"/>
    <col min="3" max="4" width="30" style="1" customWidth="1"/>
    <col min="5" max="5" width="4" style="1" customWidth="1"/>
    <col min="6" max="16384" width="9.125" style="1"/>
  </cols>
  <sheetData>
    <row r="2" spans="2:5" ht="45" customHeight="1" x14ac:dyDescent="0.2">
      <c r="B2" s="48" t="s">
        <v>24</v>
      </c>
      <c r="C2" s="48"/>
      <c r="D2" s="48"/>
    </row>
    <row r="3" spans="2:5" ht="9.85" customHeight="1" thickBot="1" x14ac:dyDescent="0.25">
      <c r="B3" s="29"/>
      <c r="C3" s="27"/>
      <c r="D3" s="27"/>
    </row>
    <row r="4" spans="2:5" ht="26.2" customHeight="1" x14ac:dyDescent="0.2">
      <c r="B4" s="50" t="s">
        <v>6</v>
      </c>
      <c r="C4" s="50" t="s">
        <v>7</v>
      </c>
      <c r="D4" s="47"/>
    </row>
    <row r="5" spans="2:5" ht="26.2" customHeight="1" x14ac:dyDescent="0.2">
      <c r="B5" s="51"/>
      <c r="C5" s="51"/>
      <c r="D5" s="41" t="s">
        <v>23</v>
      </c>
    </row>
    <row r="6" spans="2:5" ht="27.85" customHeight="1" x14ac:dyDescent="0.2">
      <c r="B6" s="40" t="s">
        <v>17</v>
      </c>
      <c r="C6" s="39" t="s">
        <v>19</v>
      </c>
      <c r="D6" s="36"/>
    </row>
    <row r="7" spans="2:5" ht="27.85" customHeight="1" x14ac:dyDescent="0.2">
      <c r="B7" s="37">
        <v>1</v>
      </c>
      <c r="C7" s="31" t="s">
        <v>9</v>
      </c>
      <c r="D7" s="34">
        <v>99082</v>
      </c>
    </row>
    <row r="8" spans="2:5" ht="27.85" customHeight="1" x14ac:dyDescent="0.2">
      <c r="B8" s="37">
        <v>2</v>
      </c>
      <c r="C8" s="31" t="s">
        <v>10</v>
      </c>
      <c r="D8" s="34">
        <v>111613</v>
      </c>
    </row>
    <row r="9" spans="2:5" ht="27.85" customHeight="1" x14ac:dyDescent="0.2">
      <c r="B9" s="37">
        <v>3</v>
      </c>
      <c r="C9" s="31" t="s">
        <v>11</v>
      </c>
      <c r="D9" s="34">
        <v>122977</v>
      </c>
    </row>
    <row r="10" spans="2:5" ht="27.85" customHeight="1" x14ac:dyDescent="0.2">
      <c r="B10" s="37">
        <v>4</v>
      </c>
      <c r="C10" s="31" t="s">
        <v>12</v>
      </c>
      <c r="D10" s="34">
        <v>28750</v>
      </c>
    </row>
    <row r="11" spans="2:5" ht="27.85" customHeight="1" x14ac:dyDescent="0.2">
      <c r="B11" s="37">
        <v>5</v>
      </c>
      <c r="C11" s="31" t="s">
        <v>8</v>
      </c>
      <c r="D11" s="34">
        <v>88450</v>
      </c>
    </row>
    <row r="12" spans="2:5" ht="27.85" customHeight="1" x14ac:dyDescent="0.2">
      <c r="B12" s="40" t="s">
        <v>18</v>
      </c>
      <c r="C12" s="39" t="s">
        <v>20</v>
      </c>
      <c r="D12" s="34"/>
    </row>
    <row r="13" spans="2:5" ht="27.85" customHeight="1" x14ac:dyDescent="0.2">
      <c r="B13" s="37">
        <v>6</v>
      </c>
      <c r="C13" s="31" t="s">
        <v>14</v>
      </c>
      <c r="D13" s="34">
        <v>48973</v>
      </c>
      <c r="E13" s="35"/>
    </row>
    <row r="14" spans="2:5" ht="27.85" customHeight="1" x14ac:dyDescent="0.2">
      <c r="B14" s="37">
        <v>7</v>
      </c>
      <c r="C14" s="31" t="s">
        <v>13</v>
      </c>
      <c r="D14" s="34">
        <v>39876</v>
      </c>
      <c r="E14" s="35"/>
    </row>
    <row r="15" spans="2:5" ht="27.85" customHeight="1" x14ac:dyDescent="0.2">
      <c r="B15" s="37">
        <v>8</v>
      </c>
      <c r="C15" s="31" t="s">
        <v>21</v>
      </c>
      <c r="D15" s="34">
        <v>67068</v>
      </c>
    </row>
    <row r="16" spans="2:5" ht="27.85" customHeight="1" x14ac:dyDescent="0.2">
      <c r="B16" s="37">
        <v>9</v>
      </c>
      <c r="C16" s="31" t="s">
        <v>22</v>
      </c>
      <c r="D16" s="34">
        <v>19824</v>
      </c>
    </row>
    <row r="17" spans="2:4" ht="27.85" customHeight="1" x14ac:dyDescent="0.2">
      <c r="B17" s="37">
        <v>10</v>
      </c>
      <c r="C17" s="31" t="s">
        <v>15</v>
      </c>
      <c r="D17" s="34">
        <v>22443</v>
      </c>
    </row>
    <row r="18" spans="2:4" ht="27.85" customHeight="1" x14ac:dyDescent="0.2">
      <c r="B18" s="49" t="s">
        <v>16</v>
      </c>
      <c r="C18" s="49"/>
      <c r="D18" s="38">
        <f t="shared" ref="D18" si="0">SUM(D6:D17)</f>
        <v>649056</v>
      </c>
    </row>
    <row r="19" spans="2:4" ht="15.75" customHeight="1" x14ac:dyDescent="0.2">
      <c r="B19" s="30"/>
      <c r="C19" s="26"/>
      <c r="D19" s="26"/>
    </row>
    <row r="20" spans="2:4" ht="15.75" customHeight="1" x14ac:dyDescent="0.2">
      <c r="B20" s="30"/>
      <c r="C20" s="28"/>
      <c r="D20" s="45"/>
    </row>
    <row r="21" spans="2:4" ht="15.05" x14ac:dyDescent="0.2">
      <c r="B21" s="30"/>
      <c r="C21" s="28"/>
      <c r="D21" s="44"/>
    </row>
    <row r="22" spans="2:4" ht="15.05" x14ac:dyDescent="0.2">
      <c r="B22" s="30"/>
      <c r="C22" s="27"/>
      <c r="D22" s="43"/>
    </row>
    <row r="23" spans="2:4" ht="15.05" x14ac:dyDescent="0.2">
      <c r="B23" s="30"/>
      <c r="C23" s="27"/>
      <c r="D23" s="28"/>
    </row>
    <row r="24" spans="2:4" ht="15.05" x14ac:dyDescent="0.25">
      <c r="B24" s="30"/>
      <c r="C24" s="32"/>
      <c r="D24" s="32"/>
    </row>
    <row r="25" spans="2:4" ht="15.05" x14ac:dyDescent="0.25">
      <c r="B25" s="30"/>
      <c r="C25" s="33"/>
      <c r="D25" s="46"/>
    </row>
    <row r="26" spans="2:4" ht="15.05" x14ac:dyDescent="0.25">
      <c r="B26" s="30"/>
      <c r="C26" s="32"/>
      <c r="D26" s="42"/>
    </row>
    <row r="27" spans="2:4" ht="15.05" x14ac:dyDescent="0.25">
      <c r="B27" s="30"/>
      <c r="C27" s="33"/>
      <c r="D27" s="42"/>
    </row>
  </sheetData>
  <mergeCells count="4">
    <mergeCell ref="B2:D2"/>
    <mergeCell ref="B18:C18"/>
    <mergeCell ref="C4:C5"/>
    <mergeCell ref="B4:B5"/>
  </mergeCells>
  <pageMargins left="1.1811023622047245" right="0.51181102362204722" top="0.35433070866141736" bottom="0.39370078740157483" header="0.31496062992125984" footer="0.31496062992125984"/>
  <pageSetup paperSize="5" scale="90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$A$10</vt:lpstr>
      <vt:lpstr>Sheet1</vt:lpstr>
      <vt:lpstr>JBKP 2023</vt:lpstr>
      <vt:lpstr>'JBKP 2023'!Print_Area</vt:lpstr>
    </vt:vector>
  </TitlesOfParts>
  <Company>BAPPEDA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KOPDUKE</dc:creator>
  <cp:lastModifiedBy>STATISTIK</cp:lastModifiedBy>
  <cp:lastPrinted>2022-12-13T01:20:14Z</cp:lastPrinted>
  <dcterms:created xsi:type="dcterms:W3CDTF">2004-06-02T17:43:25Z</dcterms:created>
  <dcterms:modified xsi:type="dcterms:W3CDTF">2024-02-22T00:51:08Z</dcterms:modified>
</cp:coreProperties>
</file>