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2021\Data Statistik Sektoral Seksi Sosial\Data Sektoral 2021\Dinas Kesehatan\Data Terpilah\53\"/>
    </mc:Choice>
  </mc:AlternateContent>
  <bookViews>
    <workbookView xWindow="0" yWindow="0" windowWidth="24000" windowHeight="8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 s="1"/>
  <c r="R23" i="1"/>
  <c r="Q23" i="1"/>
  <c r="L23" i="1"/>
  <c r="K23" i="1"/>
  <c r="J23" i="1"/>
  <c r="I23" i="1"/>
  <c r="F23" i="1"/>
  <c r="G23" i="1" s="1"/>
  <c r="E23" i="1"/>
  <c r="D23" i="1"/>
  <c r="S21" i="1"/>
  <c r="N21" i="1"/>
  <c r="O21" i="1" s="1"/>
  <c r="P21" i="1" s="1"/>
  <c r="M21" i="1"/>
  <c r="H21" i="1"/>
  <c r="G21" i="1"/>
  <c r="C21" i="1"/>
  <c r="B21" i="1"/>
  <c r="A21" i="1"/>
  <c r="S20" i="1"/>
  <c r="N20" i="1"/>
  <c r="M20" i="1"/>
  <c r="O20" i="1" s="1"/>
  <c r="P20" i="1" s="1"/>
  <c r="H20" i="1"/>
  <c r="G20" i="1"/>
  <c r="C20" i="1"/>
  <c r="B20" i="1"/>
  <c r="A20" i="1"/>
  <c r="S19" i="1"/>
  <c r="N19" i="1"/>
  <c r="O19" i="1" s="1"/>
  <c r="P19" i="1" s="1"/>
  <c r="M19" i="1"/>
  <c r="H19" i="1"/>
  <c r="G19" i="1"/>
  <c r="C19" i="1"/>
  <c r="B19" i="1"/>
  <c r="A19" i="1"/>
  <c r="S18" i="1"/>
  <c r="N18" i="1"/>
  <c r="M18" i="1"/>
  <c r="O18" i="1" s="1"/>
  <c r="P18" i="1" s="1"/>
  <c r="H18" i="1"/>
  <c r="G18" i="1"/>
  <c r="C18" i="1"/>
  <c r="B18" i="1"/>
  <c r="A18" i="1"/>
  <c r="S17" i="1"/>
  <c r="N17" i="1"/>
  <c r="O17" i="1" s="1"/>
  <c r="P17" i="1" s="1"/>
  <c r="M17" i="1"/>
  <c r="H17" i="1"/>
  <c r="G17" i="1"/>
  <c r="C17" i="1"/>
  <c r="B17" i="1"/>
  <c r="A17" i="1"/>
  <c r="S16" i="1"/>
  <c r="N16" i="1"/>
  <c r="M16" i="1"/>
  <c r="O16" i="1" s="1"/>
  <c r="P16" i="1" s="1"/>
  <c r="H16" i="1"/>
  <c r="G16" i="1"/>
  <c r="C16" i="1"/>
  <c r="B16" i="1"/>
  <c r="A16" i="1"/>
  <c r="S15" i="1"/>
  <c r="N15" i="1"/>
  <c r="O15" i="1" s="1"/>
  <c r="P15" i="1" s="1"/>
  <c r="M15" i="1"/>
  <c r="H15" i="1"/>
  <c r="G15" i="1"/>
  <c r="C15" i="1"/>
  <c r="B15" i="1"/>
  <c r="A15" i="1"/>
  <c r="S14" i="1"/>
  <c r="N14" i="1"/>
  <c r="M14" i="1"/>
  <c r="O14" i="1" s="1"/>
  <c r="P14" i="1" s="1"/>
  <c r="H14" i="1"/>
  <c r="G14" i="1"/>
  <c r="C14" i="1"/>
  <c r="B14" i="1"/>
  <c r="A14" i="1"/>
  <c r="S13" i="1"/>
  <c r="N13" i="1"/>
  <c r="O13" i="1" s="1"/>
  <c r="P13" i="1" s="1"/>
  <c r="M13" i="1"/>
  <c r="H13" i="1"/>
  <c r="G13" i="1"/>
  <c r="C13" i="1"/>
  <c r="B13" i="1"/>
  <c r="A13" i="1"/>
  <c r="S12" i="1"/>
  <c r="S23" i="1" s="1"/>
  <c r="N12" i="1"/>
  <c r="N23" i="1" s="1"/>
  <c r="M12" i="1"/>
  <c r="O12" i="1" s="1"/>
  <c r="H12" i="1"/>
  <c r="H23" i="1" s="1"/>
  <c r="G12" i="1"/>
  <c r="C12" i="1"/>
  <c r="B12" i="1"/>
  <c r="A12" i="1"/>
  <c r="H5" i="1"/>
  <c r="G5" i="1"/>
  <c r="H4" i="1"/>
  <c r="G4" i="1"/>
  <c r="O23" i="1" l="1"/>
  <c r="P23" i="1" s="1"/>
  <c r="P12" i="1"/>
  <c r="M23" i="1"/>
</calcChain>
</file>

<file path=xl/comments1.xml><?xml version="1.0" encoding="utf-8"?>
<comments xmlns="http://schemas.openxmlformats.org/spreadsheetml/2006/main">
  <authors>
    <author>user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prevalensi pneumonia balita (%)</t>
        </r>
      </text>
    </comment>
  </commentList>
</comments>
</file>

<file path=xl/sharedStrings.xml><?xml version="1.0" encoding="utf-8"?>
<sst xmlns="http://schemas.openxmlformats.org/spreadsheetml/2006/main" count="36" uniqueCount="29">
  <si>
    <t>TABEL 53</t>
  </si>
  <si>
    <t>PENEMUAN KASUS PNEUMONIA BALITA MENURUT JENIS KELAMIN, KECAMATAN, DAN PUSKESMAS</t>
  </si>
  <si>
    <t>NO</t>
  </si>
  <si>
    <t>KABUPATEN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</si>
  <si>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</si>
  <si>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</si>
  <si>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</si>
  <si>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</si>
  <si>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</si>
  <si>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</si>
  <si>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</si>
  <si>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</si>
  <si>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</si>
  <si>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</si>
  <si>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</si>
  <si>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</si>
  <si>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</si>
  <si>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</si>
  <si>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</si>
  <si>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</si>
  <si>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</si>
  <si>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</si>
  <si>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</si>
  <si>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</si>
  <si>
    <t>Sumber : Seksi Penanggulangan Penyakit, Dinas Kesehatan Provinsi NTB, 2021</t>
  </si>
  <si>
    <r>
      <t xml:space="preserve">Keterangan: </t>
    </r>
    <r>
      <rPr>
        <vertAlign val="superscript"/>
        <sz val="12"/>
        <rFont val="Arial"/>
        <family val="2"/>
      </rPr>
      <t/>
    </r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</si>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</sst>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17" xfId="2" applyNumberFormat="1" applyFont="1" applyBorder="1" applyAlignment="1">
      <alignment vertical="center"/>
    </xf>
    <xf numFmtId="3" fontId="2" fillId="0" borderId="10" xfId="2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5" fontId="2" fillId="0" borderId="17" xfId="2" applyNumberFormat="1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165" fontId="2" fillId="0" borderId="2" xfId="2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5" xfId="2" applyNumberFormat="1" applyFont="1" applyBorder="1" applyAlignment="1">
      <alignment vertical="center"/>
    </xf>
    <xf numFmtId="165" fontId="7" fillId="0" borderId="15" xfId="2" applyNumberFormat="1" applyFont="1" applyBorder="1" applyAlignment="1">
      <alignment vertical="center"/>
    </xf>
    <xf numFmtId="3" fontId="7" fillId="0" borderId="16" xfId="2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5" xfId="2" applyNumberFormat="1" applyFont="1" applyBorder="1" applyAlignment="1">
      <alignment vertical="center"/>
    </xf>
    <xf numFmtId="3" fontId="7" fillId="2" borderId="11" xfId="2" applyNumberFormat="1" applyFont="1" applyFill="1" applyBorder="1" applyAlignment="1">
      <alignment vertical="center"/>
    </xf>
    <xf numFmtId="165" fontId="7" fillId="2" borderId="15" xfId="2" applyNumberFormat="1" applyFont="1" applyFill="1" applyBorder="1" applyAlignment="1">
      <alignment vertical="center"/>
    </xf>
    <xf numFmtId="165" fontId="7" fillId="2" borderId="11" xfId="2" applyNumberFormat="1" applyFont="1" applyFill="1" applyBorder="1" applyAlignment="1">
      <alignment vertical="center"/>
    </xf>
    <xf numFmtId="0" fontId="7" fillId="0" borderId="11" xfId="2" applyNumberFormat="1" applyFont="1" applyBorder="1" applyAlignment="1">
      <alignment vertical="center"/>
    </xf>
    <xf numFmtId="1" fontId="7" fillId="0" borderId="11" xfId="2" applyNumberFormat="1" applyFont="1" applyBorder="1" applyAlignment="1">
      <alignment vertical="center"/>
    </xf>
    <xf numFmtId="0" fontId="7" fillId="2" borderId="11" xfId="2" applyNumberFormat="1" applyFont="1" applyFill="1" applyBorder="1" applyAlignment="1">
      <alignment vertical="center"/>
    </xf>
    <xf numFmtId="166" fontId="7" fillId="2" borderId="11" xfId="2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2" applyNumberFormat="1" applyFont="1" applyBorder="1" applyAlignment="1">
      <alignment vertical="center"/>
    </xf>
    <xf numFmtId="1" fontId="7" fillId="0" borderId="21" xfId="2" applyNumberFormat="1" applyFont="1" applyBorder="1" applyAlignment="1">
      <alignment vertical="center"/>
    </xf>
    <xf numFmtId="167" fontId="7" fillId="0" borderId="22" xfId="2" applyNumberFormat="1" applyFont="1" applyBorder="1" applyAlignment="1">
      <alignment vertical="center"/>
    </xf>
    <xf numFmtId="0" fontId="7" fillId="2" borderId="21" xfId="2" applyNumberFormat="1" applyFont="1" applyFill="1" applyBorder="1" applyAlignment="1">
      <alignment vertical="center"/>
    </xf>
    <xf numFmtId="166" fontId="7" fillId="2" borderId="21" xfId="2" applyNumberFormat="1" applyFont="1" applyFill="1" applyBorder="1" applyAlignment="1">
      <alignment vertical="center"/>
    </xf>
    <xf numFmtId="0" fontId="7" fillId="2" borderId="23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Comma 10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2021/Data%20Statistik%20Sektoral%20Seksi%20Sosial/Data%20Sektoral%202021/Dinas%20Kesehatan/Master%20Data/TABEL%20PROFIL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Data Statistik Sektoral Lainnya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zoomScale="70" zoomScaleNormal="70" workbookViewId="0">
      <selection activeCell="L32" sqref="L32"/>
    </sheetView>
  </sheetViews>
  <sheetFormatPr defaultRowHeight="15" x14ac:dyDescent="0.25"/>
  <cols>
    <col min="2" max="2" width="20.42578125" customWidth="1"/>
    <col min="3" max="3" width="15.85546875" bestFit="1" customWidth="1"/>
    <col min="4" max="4" width="18.85546875" bestFit="1" customWidth="1"/>
    <col min="5" max="5" width="17.85546875" customWidth="1"/>
    <col min="6" max="6" width="17.42578125" customWidth="1"/>
    <col min="7" max="7" width="21.5703125" customWidth="1"/>
    <col min="8" max="8" width="15.140625" customWidth="1"/>
    <col min="19" max="19" width="9.5703125" bestFit="1" customWidth="1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1:20" ht="16.5" x14ac:dyDescent="0.25">
      <c r="A4" s="4"/>
      <c r="B4" s="4"/>
      <c r="C4" s="4"/>
      <c r="D4" s="4"/>
      <c r="E4" s="5"/>
      <c r="F4" s="5"/>
      <c r="G4" s="5" t="str">
        <f>'[1]1_BPS'!E5</f>
        <v>PROVINSI</v>
      </c>
      <c r="H4" s="6" t="str">
        <f>'[1]1_BPS'!F5</f>
        <v>NUSA TENGGARA BARAT</v>
      </c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4"/>
    </row>
    <row r="5" spans="1:20" ht="16.5" x14ac:dyDescent="0.25">
      <c r="A5" s="4"/>
      <c r="B5" s="4"/>
      <c r="C5" s="4"/>
      <c r="D5" s="4"/>
      <c r="E5" s="5"/>
      <c r="F5" s="5"/>
      <c r="G5" s="5" t="str">
        <f>'[1]1_BPS'!E6</f>
        <v xml:space="preserve">TAHUN </v>
      </c>
      <c r="H5" s="6">
        <f>'[1]1_BPS'!F6</f>
        <v>2020</v>
      </c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4"/>
    </row>
    <row r="6" spans="1:20" ht="15.75" thickBot="1" x14ac:dyDescent="0.3">
      <c r="A6" s="7"/>
      <c r="B6" s="7"/>
      <c r="C6" s="7"/>
      <c r="D6" s="7"/>
      <c r="E6" s="8"/>
      <c r="F6" s="8"/>
      <c r="G6" s="8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2"/>
    </row>
    <row r="7" spans="1:20" ht="39" customHeight="1" x14ac:dyDescent="0.25">
      <c r="A7" s="9" t="s">
        <v>2</v>
      </c>
      <c r="B7" s="9" t="s">
        <v>3</v>
      </c>
      <c r="C7" s="9" t="s">
        <v>4</v>
      </c>
      <c r="D7" s="10" t="s">
        <v>5</v>
      </c>
      <c r="E7" s="11" t="s">
        <v>6</v>
      </c>
      <c r="F7" s="11"/>
      <c r="G7" s="11"/>
      <c r="H7" s="10" t="s">
        <v>7</v>
      </c>
      <c r="I7" s="12" t="s">
        <v>8</v>
      </c>
      <c r="J7" s="13"/>
      <c r="K7" s="13"/>
      <c r="L7" s="13"/>
      <c r="M7" s="13"/>
      <c r="N7" s="13"/>
      <c r="O7" s="13"/>
      <c r="P7" s="13"/>
      <c r="Q7" s="14" t="s">
        <v>9</v>
      </c>
      <c r="R7" s="15"/>
      <c r="S7" s="16"/>
      <c r="T7" s="2"/>
    </row>
    <row r="8" spans="1:20" ht="28.5" customHeight="1" x14ac:dyDescent="0.25">
      <c r="A8" s="9"/>
      <c r="B8" s="9"/>
      <c r="C8" s="9"/>
      <c r="D8" s="17"/>
      <c r="E8" s="17" t="s">
        <v>10</v>
      </c>
      <c r="F8" s="18" t="s">
        <v>11</v>
      </c>
      <c r="G8" s="17" t="s">
        <v>12</v>
      </c>
      <c r="H8" s="17"/>
      <c r="I8" s="19" t="s">
        <v>13</v>
      </c>
      <c r="J8" s="20"/>
      <c r="K8" s="19" t="s">
        <v>14</v>
      </c>
      <c r="L8" s="20"/>
      <c r="M8" s="19" t="s">
        <v>15</v>
      </c>
      <c r="N8" s="21"/>
      <c r="O8" s="20"/>
      <c r="P8" s="19" t="s">
        <v>16</v>
      </c>
      <c r="Q8" s="14"/>
      <c r="R8" s="15"/>
      <c r="S8" s="16"/>
      <c r="T8" s="2"/>
    </row>
    <row r="9" spans="1:20" ht="18.75" customHeight="1" x14ac:dyDescent="0.25">
      <c r="A9" s="9"/>
      <c r="B9" s="9"/>
      <c r="C9" s="9"/>
      <c r="D9" s="17"/>
      <c r="E9" s="17"/>
      <c r="F9" s="18"/>
      <c r="G9" s="17"/>
      <c r="H9" s="17"/>
      <c r="I9" s="22"/>
      <c r="J9" s="23"/>
      <c r="K9" s="22"/>
      <c r="L9" s="23"/>
      <c r="M9" s="22"/>
      <c r="N9" s="24"/>
      <c r="O9" s="23"/>
      <c r="P9" s="14"/>
      <c r="Q9" s="22"/>
      <c r="R9" s="24"/>
      <c r="S9" s="23"/>
      <c r="T9" s="2"/>
    </row>
    <row r="10" spans="1:20" x14ac:dyDescent="0.25">
      <c r="A10" s="11"/>
      <c r="B10" s="11"/>
      <c r="C10" s="11"/>
      <c r="D10" s="25"/>
      <c r="E10" s="25"/>
      <c r="F10" s="26"/>
      <c r="G10" s="25"/>
      <c r="H10" s="25"/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19</v>
      </c>
      <c r="P10" s="25"/>
      <c r="Q10" s="28" t="s">
        <v>17</v>
      </c>
      <c r="R10" s="28" t="s">
        <v>18</v>
      </c>
      <c r="S10" s="28" t="s">
        <v>19</v>
      </c>
      <c r="T10" s="2"/>
    </row>
    <row r="11" spans="1:20" x14ac:dyDescent="0.25">
      <c r="A11" s="29">
        <v>1</v>
      </c>
      <c r="B11" s="30">
        <v>2</v>
      </c>
      <c r="C11" s="29">
        <v>3</v>
      </c>
      <c r="D11" s="30">
        <v>4</v>
      </c>
      <c r="E11" s="29">
        <v>5</v>
      </c>
      <c r="F11" s="30">
        <v>6</v>
      </c>
      <c r="G11" s="29">
        <v>7</v>
      </c>
      <c r="H11" s="30">
        <v>8</v>
      </c>
      <c r="I11" s="29">
        <v>9</v>
      </c>
      <c r="J11" s="30">
        <v>10</v>
      </c>
      <c r="K11" s="29">
        <v>11</v>
      </c>
      <c r="L11" s="30">
        <v>12</v>
      </c>
      <c r="M11" s="29">
        <v>13</v>
      </c>
      <c r="N11" s="30">
        <v>14</v>
      </c>
      <c r="O11" s="29">
        <v>15</v>
      </c>
      <c r="P11" s="30">
        <v>16</v>
      </c>
      <c r="Q11" s="29">
        <v>17</v>
      </c>
      <c r="R11" s="30">
        <v>18</v>
      </c>
      <c r="S11" s="29">
        <v>19</v>
      </c>
      <c r="T11" s="2"/>
    </row>
    <row r="12" spans="1:20" x14ac:dyDescent="0.25">
      <c r="A12" s="31">
        <f>'[1]9_FARMASI'!A9</f>
        <v>1</v>
      </c>
      <c r="B12" s="31" t="str">
        <f>'[1]9_FARMASI'!B9</f>
        <v xml:space="preserve"> Lombok Barat</v>
      </c>
      <c r="C12" s="31">
        <f>'[1]9_FARMASI'!C9</f>
        <v>20</v>
      </c>
      <c r="D12" s="32">
        <v>65675</v>
      </c>
      <c r="E12" s="33">
        <v>31775</v>
      </c>
      <c r="F12" s="34">
        <v>31797</v>
      </c>
      <c r="G12" s="35">
        <f t="shared" ref="G12:G21" si="0">F12/E12*100</f>
        <v>100.06923682140048</v>
      </c>
      <c r="H12" s="32">
        <f>D12*$D$24/100</f>
        <v>4190.0649999999996</v>
      </c>
      <c r="I12" s="33">
        <v>1299</v>
      </c>
      <c r="J12" s="33">
        <v>1138</v>
      </c>
      <c r="K12" s="33">
        <v>67</v>
      </c>
      <c r="L12" s="36">
        <v>43</v>
      </c>
      <c r="M12" s="32">
        <f>I12+K12</f>
        <v>1366</v>
      </c>
      <c r="N12" s="32">
        <f>J12+L12</f>
        <v>1181</v>
      </c>
      <c r="O12" s="37">
        <f>M12+N12</f>
        <v>2547</v>
      </c>
      <c r="P12" s="38">
        <f t="shared" ref="P12:P20" si="1">O12/H12*100</f>
        <v>60.786646507870415</v>
      </c>
      <c r="Q12" s="34">
        <v>15091</v>
      </c>
      <c r="R12" s="36">
        <v>14076</v>
      </c>
      <c r="S12" s="33">
        <f>Q12+R12</f>
        <v>29167</v>
      </c>
      <c r="T12" s="2"/>
    </row>
    <row r="13" spans="1:20" x14ac:dyDescent="0.25">
      <c r="A13" s="31">
        <f>'[1]9_FARMASI'!A10</f>
        <v>2</v>
      </c>
      <c r="B13" s="31" t="str">
        <f>'[1]9_FARMASI'!B10</f>
        <v xml:space="preserve"> Lombok Tengah</v>
      </c>
      <c r="C13" s="31">
        <f>'[1]9_FARMASI'!C10</f>
        <v>28</v>
      </c>
      <c r="D13" s="32">
        <v>92023</v>
      </c>
      <c r="E13" s="32">
        <v>26592</v>
      </c>
      <c r="F13" s="39">
        <v>19587</v>
      </c>
      <c r="G13" s="35">
        <f t="shared" si="0"/>
        <v>73.657490974729242</v>
      </c>
      <c r="H13" s="32">
        <f t="shared" ref="H13:H21" si="2">D13*$D$24/100</f>
        <v>5871.0673999999999</v>
      </c>
      <c r="I13" s="32">
        <v>759</v>
      </c>
      <c r="J13" s="32">
        <v>614</v>
      </c>
      <c r="K13" s="32">
        <v>53</v>
      </c>
      <c r="L13" s="37">
        <v>55</v>
      </c>
      <c r="M13" s="32">
        <f>I13+K13</f>
        <v>812</v>
      </c>
      <c r="N13" s="32">
        <f t="shared" ref="M13:N21" si="3">J13+L13</f>
        <v>669</v>
      </c>
      <c r="O13" s="37">
        <f t="shared" ref="O13:O21" si="4">M13+N13</f>
        <v>1481</v>
      </c>
      <c r="P13" s="40">
        <f t="shared" si="1"/>
        <v>25.225395981657439</v>
      </c>
      <c r="Q13" s="39">
        <v>12389</v>
      </c>
      <c r="R13" s="37">
        <v>12167</v>
      </c>
      <c r="S13" s="32">
        <f t="shared" ref="S13:S21" si="5">Q13+R13</f>
        <v>24556</v>
      </c>
      <c r="T13" s="2"/>
    </row>
    <row r="14" spans="1:20" x14ac:dyDescent="0.25">
      <c r="A14" s="31">
        <f>'[1]9_FARMASI'!A11</f>
        <v>3</v>
      </c>
      <c r="B14" s="31" t="str">
        <f>'[1]9_FARMASI'!B11</f>
        <v xml:space="preserve"> Lombok Timur</v>
      </c>
      <c r="C14" s="31">
        <f>'[1]9_FARMASI'!C11</f>
        <v>35</v>
      </c>
      <c r="D14" s="32">
        <v>118493</v>
      </c>
      <c r="E14" s="32">
        <v>48013</v>
      </c>
      <c r="F14" s="39">
        <v>41786</v>
      </c>
      <c r="G14" s="35">
        <f t="shared" si="0"/>
        <v>87.030595880282419</v>
      </c>
      <c r="H14" s="32">
        <f t="shared" si="2"/>
        <v>7559.8534</v>
      </c>
      <c r="I14" s="32">
        <v>1615</v>
      </c>
      <c r="J14" s="32">
        <v>1262</v>
      </c>
      <c r="K14" s="32">
        <v>91</v>
      </c>
      <c r="L14" s="37">
        <v>60</v>
      </c>
      <c r="M14" s="32">
        <f t="shared" si="3"/>
        <v>1706</v>
      </c>
      <c r="N14" s="32">
        <f t="shared" si="3"/>
        <v>1322</v>
      </c>
      <c r="O14" s="37">
        <f t="shared" si="4"/>
        <v>3028</v>
      </c>
      <c r="P14" s="40">
        <f t="shared" si="1"/>
        <v>40.053686755354278</v>
      </c>
      <c r="Q14" s="39">
        <v>23070</v>
      </c>
      <c r="R14" s="37">
        <v>21714</v>
      </c>
      <c r="S14" s="32">
        <f t="shared" si="5"/>
        <v>44784</v>
      </c>
      <c r="T14" s="2"/>
    </row>
    <row r="15" spans="1:20" x14ac:dyDescent="0.25">
      <c r="A15" s="31">
        <f>'[1]9_FARMASI'!A12</f>
        <v>4</v>
      </c>
      <c r="B15" s="31" t="str">
        <f>'[1]9_FARMASI'!B12</f>
        <v xml:space="preserve"> Sumbawa</v>
      </c>
      <c r="C15" s="31">
        <f>'[1]9_FARMASI'!C12</f>
        <v>26</v>
      </c>
      <c r="D15" s="32">
        <v>43510</v>
      </c>
      <c r="E15" s="32">
        <v>8901</v>
      </c>
      <c r="F15" s="39">
        <v>8995</v>
      </c>
      <c r="G15" s="35">
        <f t="shared" si="0"/>
        <v>101.05606111672847</v>
      </c>
      <c r="H15" s="32">
        <f t="shared" si="2"/>
        <v>2775.9380000000001</v>
      </c>
      <c r="I15" s="32">
        <v>293</v>
      </c>
      <c r="J15" s="32">
        <v>229</v>
      </c>
      <c r="K15" s="32">
        <v>22</v>
      </c>
      <c r="L15" s="37">
        <v>11</v>
      </c>
      <c r="M15" s="32">
        <f>I15+K15</f>
        <v>315</v>
      </c>
      <c r="N15" s="32">
        <f t="shared" si="3"/>
        <v>240</v>
      </c>
      <c r="O15" s="37">
        <f t="shared" si="4"/>
        <v>555</v>
      </c>
      <c r="P15" s="40">
        <f t="shared" si="1"/>
        <v>19.993241923991096</v>
      </c>
      <c r="Q15" s="39">
        <v>4476</v>
      </c>
      <c r="R15" s="37">
        <v>4237</v>
      </c>
      <c r="S15" s="32">
        <f t="shared" si="5"/>
        <v>8713</v>
      </c>
      <c r="T15" s="2"/>
    </row>
    <row r="16" spans="1:20" x14ac:dyDescent="0.25">
      <c r="A16" s="31">
        <f>'[1]9_FARMASI'!A13</f>
        <v>5</v>
      </c>
      <c r="B16" s="31" t="str">
        <f>'[1]9_FARMASI'!B13</f>
        <v xml:space="preserve"> Dompu</v>
      </c>
      <c r="C16" s="31">
        <f>'[1]9_FARMASI'!C13</f>
        <v>9</v>
      </c>
      <c r="D16" s="32">
        <v>27699</v>
      </c>
      <c r="E16" s="32">
        <v>6733</v>
      </c>
      <c r="F16" s="39">
        <v>6733</v>
      </c>
      <c r="G16" s="35">
        <f t="shared" si="0"/>
        <v>100</v>
      </c>
      <c r="H16" s="32">
        <f t="shared" si="2"/>
        <v>1767.1961999999999</v>
      </c>
      <c r="I16" s="32">
        <v>61</v>
      </c>
      <c r="J16" s="32">
        <v>33</v>
      </c>
      <c r="K16" s="32">
        <v>2</v>
      </c>
      <c r="L16" s="37">
        <v>0</v>
      </c>
      <c r="M16" s="32">
        <f t="shared" si="3"/>
        <v>63</v>
      </c>
      <c r="N16" s="32">
        <f t="shared" si="3"/>
        <v>33</v>
      </c>
      <c r="O16" s="37">
        <f t="shared" si="4"/>
        <v>96</v>
      </c>
      <c r="P16" s="40">
        <f t="shared" si="1"/>
        <v>5.4323339989074224</v>
      </c>
      <c r="Q16" s="39">
        <v>3122</v>
      </c>
      <c r="R16" s="37">
        <v>3085</v>
      </c>
      <c r="S16" s="32">
        <f t="shared" si="5"/>
        <v>6207</v>
      </c>
      <c r="T16" s="2"/>
    </row>
    <row r="17" spans="1:20" x14ac:dyDescent="0.25">
      <c r="A17" s="31">
        <f>'[1]9_FARMASI'!A14</f>
        <v>6</v>
      </c>
      <c r="B17" s="31" t="str">
        <f>'[1]9_FARMASI'!B14</f>
        <v xml:space="preserve"> Bima</v>
      </c>
      <c r="C17" s="31">
        <f>'[1]9_FARMASI'!C14</f>
        <v>21</v>
      </c>
      <c r="D17" s="32">
        <v>48472</v>
      </c>
      <c r="E17" s="32">
        <v>19309</v>
      </c>
      <c r="F17" s="39">
        <v>17985</v>
      </c>
      <c r="G17" s="35">
        <f t="shared" si="0"/>
        <v>93.143093894039055</v>
      </c>
      <c r="H17" s="32">
        <f t="shared" si="2"/>
        <v>3092.5135999999998</v>
      </c>
      <c r="I17" s="32">
        <v>795</v>
      </c>
      <c r="J17" s="32">
        <v>694</v>
      </c>
      <c r="K17" s="32">
        <v>56</v>
      </c>
      <c r="L17" s="37">
        <v>27</v>
      </c>
      <c r="M17" s="32">
        <f t="shared" si="3"/>
        <v>851</v>
      </c>
      <c r="N17" s="32">
        <f t="shared" si="3"/>
        <v>721</v>
      </c>
      <c r="O17" s="37">
        <f t="shared" si="4"/>
        <v>1572</v>
      </c>
      <c r="P17" s="40">
        <f>O17/H17*100</f>
        <v>50.832436112811273</v>
      </c>
      <c r="Q17" s="39">
        <v>8914</v>
      </c>
      <c r="R17" s="37">
        <v>8828</v>
      </c>
      <c r="S17" s="32">
        <f t="shared" si="5"/>
        <v>17742</v>
      </c>
      <c r="T17" s="2"/>
    </row>
    <row r="18" spans="1:20" x14ac:dyDescent="0.25">
      <c r="A18" s="31">
        <f>'[1]9_FARMASI'!A15</f>
        <v>7</v>
      </c>
      <c r="B18" s="31" t="str">
        <f>'[1]9_FARMASI'!B15</f>
        <v xml:space="preserve"> Sumbawa Barat</v>
      </c>
      <c r="C18" s="31">
        <f>'[1]9_FARMASI'!C15</f>
        <v>9</v>
      </c>
      <c r="D18" s="32">
        <v>16799</v>
      </c>
      <c r="E18" s="32">
        <v>2035</v>
      </c>
      <c r="F18" s="39">
        <v>2004</v>
      </c>
      <c r="G18" s="35">
        <f t="shared" si="0"/>
        <v>98.476658476658471</v>
      </c>
      <c r="H18" s="32">
        <f t="shared" si="2"/>
        <v>1071.7762</v>
      </c>
      <c r="I18" s="32">
        <v>65</v>
      </c>
      <c r="J18" s="32">
        <v>66</v>
      </c>
      <c r="K18" s="32">
        <v>5</v>
      </c>
      <c r="L18" s="37">
        <v>1</v>
      </c>
      <c r="M18" s="32">
        <f t="shared" si="3"/>
        <v>70</v>
      </c>
      <c r="N18" s="32">
        <f t="shared" si="3"/>
        <v>67</v>
      </c>
      <c r="O18" s="37">
        <f t="shared" si="4"/>
        <v>137</v>
      </c>
      <c r="P18" s="40">
        <f t="shared" si="1"/>
        <v>12.782519335659813</v>
      </c>
      <c r="Q18" s="39">
        <v>1039</v>
      </c>
      <c r="R18" s="37">
        <v>859</v>
      </c>
      <c r="S18" s="32">
        <f t="shared" si="5"/>
        <v>1898</v>
      </c>
      <c r="T18" s="2"/>
    </row>
    <row r="19" spans="1:20" x14ac:dyDescent="0.25">
      <c r="A19" s="31">
        <f>'[1]9_FARMASI'!A16</f>
        <v>8</v>
      </c>
      <c r="B19" s="31" t="str">
        <f>'[1]9_FARMASI'!B16</f>
        <v xml:space="preserve"> Lombok Utara</v>
      </c>
      <c r="C19" s="31">
        <f>'[1]9_FARMASI'!C16</f>
        <v>8</v>
      </c>
      <c r="D19" s="32">
        <v>21355</v>
      </c>
      <c r="E19" s="32">
        <v>13118</v>
      </c>
      <c r="F19" s="39">
        <v>13118</v>
      </c>
      <c r="G19" s="35">
        <f t="shared" si="0"/>
        <v>100</v>
      </c>
      <c r="H19" s="32">
        <f t="shared" si="2"/>
        <v>1362.4489999999998</v>
      </c>
      <c r="I19" s="32">
        <v>454</v>
      </c>
      <c r="J19" s="32">
        <v>341</v>
      </c>
      <c r="K19" s="32">
        <v>23</v>
      </c>
      <c r="L19" s="37">
        <v>17</v>
      </c>
      <c r="M19" s="32">
        <f t="shared" si="3"/>
        <v>477</v>
      </c>
      <c r="N19" s="32">
        <f t="shared" si="3"/>
        <v>358</v>
      </c>
      <c r="O19" s="37">
        <f t="shared" si="4"/>
        <v>835</v>
      </c>
      <c r="P19" s="40">
        <f t="shared" si="1"/>
        <v>61.286697703914058</v>
      </c>
      <c r="Q19" s="39">
        <v>6299</v>
      </c>
      <c r="R19" s="37">
        <v>5954</v>
      </c>
      <c r="S19" s="32">
        <f t="shared" si="5"/>
        <v>12253</v>
      </c>
      <c r="T19" s="2"/>
    </row>
    <row r="20" spans="1:20" x14ac:dyDescent="0.25">
      <c r="A20" s="31">
        <f>'[1]9_FARMASI'!A17</f>
        <v>9</v>
      </c>
      <c r="B20" s="31" t="str">
        <f>'[1]9_FARMASI'!B17</f>
        <v xml:space="preserve"> Kota Mataram</v>
      </c>
      <c r="C20" s="31">
        <f>'[1]9_FARMASI'!C17</f>
        <v>11</v>
      </c>
      <c r="D20" s="32">
        <v>42500</v>
      </c>
      <c r="E20" s="32">
        <v>16927</v>
      </c>
      <c r="F20" s="39">
        <v>13977</v>
      </c>
      <c r="G20" s="35">
        <f t="shared" si="0"/>
        <v>82.57222189401547</v>
      </c>
      <c r="H20" s="32">
        <f t="shared" si="2"/>
        <v>2711.5</v>
      </c>
      <c r="I20" s="32">
        <v>524</v>
      </c>
      <c r="J20" s="32">
        <v>433</v>
      </c>
      <c r="K20" s="32">
        <v>60</v>
      </c>
      <c r="L20" s="37">
        <v>41</v>
      </c>
      <c r="M20" s="32">
        <f t="shared" si="3"/>
        <v>584</v>
      </c>
      <c r="N20" s="32">
        <f t="shared" si="3"/>
        <v>474</v>
      </c>
      <c r="O20" s="37">
        <f t="shared" si="4"/>
        <v>1058</v>
      </c>
      <c r="P20" s="40">
        <f t="shared" si="1"/>
        <v>39.018993177208188</v>
      </c>
      <c r="Q20" s="39">
        <v>8017</v>
      </c>
      <c r="R20" s="37">
        <v>7837</v>
      </c>
      <c r="S20" s="32">
        <f t="shared" si="5"/>
        <v>15854</v>
      </c>
      <c r="T20" s="2"/>
    </row>
    <row r="21" spans="1:20" x14ac:dyDescent="0.25">
      <c r="A21" s="31">
        <f>'[1]9_FARMASI'!A18</f>
        <v>10</v>
      </c>
      <c r="B21" s="31" t="str">
        <f>'[1]9_FARMASI'!B18</f>
        <v xml:space="preserve"> Kota Bima</v>
      </c>
      <c r="C21" s="31">
        <f>'[1]9_FARMASI'!C18</f>
        <v>7</v>
      </c>
      <c r="D21" s="32">
        <v>16049</v>
      </c>
      <c r="E21" s="32">
        <v>9145</v>
      </c>
      <c r="F21" s="39">
        <v>8847</v>
      </c>
      <c r="G21" s="35">
        <f t="shared" si="0"/>
        <v>96.741388737014773</v>
      </c>
      <c r="H21" s="32">
        <f t="shared" si="2"/>
        <v>1023.9262</v>
      </c>
      <c r="I21" s="32">
        <v>174</v>
      </c>
      <c r="J21" s="32">
        <v>176</v>
      </c>
      <c r="K21" s="32">
        <v>42</v>
      </c>
      <c r="L21" s="37">
        <v>34</v>
      </c>
      <c r="M21" s="32">
        <f t="shared" si="3"/>
        <v>216</v>
      </c>
      <c r="N21" s="32">
        <f t="shared" si="3"/>
        <v>210</v>
      </c>
      <c r="O21" s="37">
        <f t="shared" si="4"/>
        <v>426</v>
      </c>
      <c r="P21" s="40">
        <f>O21/H21*100</f>
        <v>41.60456095370936</v>
      </c>
      <c r="Q21" s="39">
        <v>4461</v>
      </c>
      <c r="R21" s="37">
        <v>4185</v>
      </c>
      <c r="S21" s="32">
        <f t="shared" si="5"/>
        <v>8646</v>
      </c>
      <c r="T21" s="2"/>
    </row>
    <row r="22" spans="1:20" x14ac:dyDescent="0.25">
      <c r="A22" s="31"/>
      <c r="B22" s="31"/>
      <c r="C22" s="31"/>
      <c r="D22" s="32"/>
      <c r="E22" s="32"/>
      <c r="F22" s="32"/>
      <c r="G22" s="40"/>
      <c r="H22" s="32"/>
      <c r="I22" s="32"/>
      <c r="J22" s="32"/>
      <c r="K22" s="32"/>
      <c r="L22" s="32"/>
      <c r="M22" s="32"/>
      <c r="N22" s="32"/>
      <c r="O22" s="32"/>
      <c r="P22" s="40"/>
      <c r="Q22" s="32"/>
      <c r="R22" s="32"/>
      <c r="S22" s="32"/>
      <c r="T22" s="2"/>
    </row>
    <row r="23" spans="1:20" ht="15.75" x14ac:dyDescent="0.25">
      <c r="A23" s="41" t="s">
        <v>20</v>
      </c>
      <c r="B23" s="42"/>
      <c r="C23" s="43"/>
      <c r="D23" s="44">
        <f>SUM(D12:D22)</f>
        <v>492575</v>
      </c>
      <c r="E23" s="44">
        <f>SUM(E12:E22)</f>
        <v>182548</v>
      </c>
      <c r="F23" s="44">
        <f>SUM(F12:F22)</f>
        <v>164829</v>
      </c>
      <c r="G23" s="45">
        <f>F23/E23*100</f>
        <v>90.293511843460351</v>
      </c>
      <c r="H23" s="44">
        <f t="shared" ref="H23:O23" si="6">SUM(H12:H22)</f>
        <v>31426.284999999996</v>
      </c>
      <c r="I23" s="44">
        <f t="shared" si="6"/>
        <v>6039</v>
      </c>
      <c r="J23" s="44">
        <f t="shared" si="6"/>
        <v>4986</v>
      </c>
      <c r="K23" s="44">
        <f t="shared" si="6"/>
        <v>421</v>
      </c>
      <c r="L23" s="44">
        <f t="shared" si="6"/>
        <v>289</v>
      </c>
      <c r="M23" s="44">
        <f t="shared" si="6"/>
        <v>6460</v>
      </c>
      <c r="N23" s="44">
        <f t="shared" si="6"/>
        <v>5275</v>
      </c>
      <c r="O23" s="44">
        <f t="shared" si="6"/>
        <v>11735</v>
      </c>
      <c r="P23" s="45">
        <f>O23/H23*100</f>
        <v>37.341352947063264</v>
      </c>
      <c r="Q23" s="44">
        <f>SUM(Q12:Q22)</f>
        <v>86878</v>
      </c>
      <c r="R23" s="44">
        <f>SUM(R12:R22)</f>
        <v>82942</v>
      </c>
      <c r="S23" s="46">
        <f>SUM(S12:S22)</f>
        <v>169820</v>
      </c>
      <c r="T23" s="47"/>
    </row>
    <row r="24" spans="1:20" ht="15.75" x14ac:dyDescent="0.25">
      <c r="A24" s="48" t="s">
        <v>21</v>
      </c>
      <c r="B24" s="49"/>
      <c r="C24" s="49"/>
      <c r="D24" s="50">
        <v>6.38</v>
      </c>
      <c r="E24" s="51"/>
      <c r="F24" s="51"/>
      <c r="G24" s="52"/>
      <c r="H24" s="51"/>
      <c r="I24" s="51"/>
      <c r="J24" s="51"/>
      <c r="K24" s="51"/>
      <c r="L24" s="51"/>
      <c r="M24" s="51"/>
      <c r="N24" s="51"/>
      <c r="O24" s="51"/>
      <c r="P24" s="53"/>
      <c r="Q24" s="51"/>
      <c r="R24" s="51"/>
      <c r="S24" s="51"/>
      <c r="T24" s="47"/>
    </row>
    <row r="25" spans="1:20" ht="15.75" x14ac:dyDescent="0.25">
      <c r="A25" s="48" t="s">
        <v>22</v>
      </c>
      <c r="B25" s="49"/>
      <c r="C25" s="49"/>
      <c r="D25" s="54"/>
      <c r="E25" s="54"/>
      <c r="F25" s="55"/>
      <c r="G25" s="44">
        <f>COUNTIF(G12:G22,"&gt;=60")</f>
        <v>10</v>
      </c>
      <c r="H25" s="56"/>
      <c r="I25" s="56"/>
      <c r="J25" s="56"/>
      <c r="K25" s="56"/>
      <c r="L25" s="56"/>
      <c r="M25" s="56"/>
      <c r="N25" s="56"/>
      <c r="O25" s="56"/>
      <c r="P25" s="57"/>
      <c r="Q25" s="56"/>
      <c r="R25" s="56"/>
      <c r="S25" s="56"/>
      <c r="T25" s="47"/>
    </row>
    <row r="26" spans="1:20" ht="16.5" thickBot="1" x14ac:dyDescent="0.3">
      <c r="A26" s="58" t="s">
        <v>23</v>
      </c>
      <c r="B26" s="59"/>
      <c r="C26" s="59"/>
      <c r="D26" s="60"/>
      <c r="E26" s="60"/>
      <c r="F26" s="61"/>
      <c r="G26" s="62">
        <f>G25/COUNT(G12:G22)</f>
        <v>1</v>
      </c>
      <c r="H26" s="63"/>
      <c r="I26" s="63"/>
      <c r="J26" s="63"/>
      <c r="K26" s="63"/>
      <c r="L26" s="63"/>
      <c r="M26" s="63"/>
      <c r="N26" s="63"/>
      <c r="O26" s="63"/>
      <c r="P26" s="64"/>
      <c r="Q26" s="63"/>
      <c r="R26" s="63"/>
      <c r="S26" s="65"/>
      <c r="T26" s="47"/>
    </row>
    <row r="27" spans="1:20" x14ac:dyDescent="0.25">
      <c r="A27" s="2"/>
      <c r="B27" s="1"/>
      <c r="C27" s="1"/>
      <c r="D27" s="1"/>
      <c r="E27" s="66"/>
      <c r="F27" s="66"/>
      <c r="G27" s="66"/>
      <c r="H27" s="1"/>
      <c r="I27" s="1"/>
      <c r="J27" s="66"/>
      <c r="K27" s="2"/>
      <c r="L27" s="66"/>
      <c r="M27" s="66"/>
      <c r="N27" s="66"/>
      <c r="O27" s="66"/>
      <c r="P27" s="66"/>
      <c r="Q27" s="66"/>
      <c r="R27" s="66"/>
      <c r="S27" s="66"/>
      <c r="T27" s="2"/>
    </row>
    <row r="28" spans="1:20" x14ac:dyDescent="0.25">
      <c r="A28" s="67" t="s">
        <v>24</v>
      </c>
      <c r="B28" s="6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8" x14ac:dyDescent="0.25">
      <c r="A29" s="68" t="s">
        <v>25</v>
      </c>
      <c r="B29" s="6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68"/>
      <c r="B30" s="68" t="s">
        <v>26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68"/>
      <c r="B31" s="68" t="s">
        <v>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68"/>
      <c r="B32" s="68" t="s">
        <v>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mergeCells count="15">
    <mergeCell ref="I7:P7"/>
    <mergeCell ref="Q7:S9"/>
    <mergeCell ref="E8:E10"/>
    <mergeCell ref="F8:F10"/>
    <mergeCell ref="G8:G10"/>
    <mergeCell ref="I8:J9"/>
    <mergeCell ref="K8:L9"/>
    <mergeCell ref="M8:O9"/>
    <mergeCell ref="P8:P10"/>
    <mergeCell ref="A7:A10"/>
    <mergeCell ref="B7:B10"/>
    <mergeCell ref="C7:C10"/>
    <mergeCell ref="D7:D10"/>
    <mergeCell ref="E7:G7"/>
    <mergeCell ref="H7:H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2021-05-18T03:51:31Z</dcterms:created>
  <dcterms:modified xsi:type="dcterms:W3CDTF">2021-05-18T03:54:09Z</dcterms:modified>
</cp:coreProperties>
</file>