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J16"/>
  <c r="J13"/>
  <c r="K13" s="1"/>
  <c r="J11"/>
  <c r="J9"/>
  <c r="J8"/>
  <c r="J6"/>
  <c r="J5"/>
  <c r="F18"/>
  <c r="F17"/>
  <c r="F16"/>
  <c r="F14"/>
  <c r="F13"/>
  <c r="F11"/>
  <c r="K11" s="1"/>
  <c r="F9"/>
  <c r="F8"/>
  <c r="K8" s="1"/>
  <c r="I19"/>
  <c r="E19"/>
  <c r="K18"/>
  <c r="K16"/>
  <c r="K9"/>
  <c r="H19"/>
  <c r="D19"/>
  <c r="C13"/>
  <c r="G17"/>
  <c r="J17" s="1"/>
  <c r="G15"/>
  <c r="J15" s="1"/>
  <c r="G14"/>
  <c r="J14" s="1"/>
  <c r="K14" s="1"/>
  <c r="G13"/>
  <c r="G12"/>
  <c r="J12" s="1"/>
  <c r="G10"/>
  <c r="J10" s="1"/>
  <c r="K10" s="1"/>
  <c r="G7"/>
  <c r="J7" s="1"/>
  <c r="G6"/>
  <c r="G5"/>
  <c r="C15"/>
  <c r="F15" s="1"/>
  <c r="K15" s="1"/>
  <c r="C12"/>
  <c r="F12" s="1"/>
  <c r="C10"/>
  <c r="F10" s="1"/>
  <c r="C7"/>
  <c r="F7" s="1"/>
  <c r="C6"/>
  <c r="F6" s="1"/>
  <c r="C5"/>
  <c r="C19" s="1"/>
  <c r="J19" l="1"/>
  <c r="K12"/>
  <c r="K7"/>
  <c r="F5"/>
  <c r="F19" s="1"/>
  <c r="K17"/>
  <c r="K5"/>
  <c r="K6"/>
  <c r="G19"/>
  <c r="K19" l="1"/>
</calcChain>
</file>

<file path=xl/sharedStrings.xml><?xml version="1.0" encoding="utf-8"?>
<sst xmlns="http://schemas.openxmlformats.org/spreadsheetml/2006/main" count="36" uniqueCount="32">
  <si>
    <t>PMA</t>
  </si>
  <si>
    <t>PMDN</t>
  </si>
  <si>
    <t>TOTAL</t>
  </si>
  <si>
    <t>Pariwisata</t>
  </si>
  <si>
    <t>Perhubungan/Transportasi</t>
  </si>
  <si>
    <t>Perdagangan</t>
  </si>
  <si>
    <t>Kehutanan</t>
  </si>
  <si>
    <t>Perikanan</t>
  </si>
  <si>
    <t>Peternakan</t>
  </si>
  <si>
    <t>Pertambangan,Energi &amp; Kelistrikan</t>
  </si>
  <si>
    <t>Industri</t>
  </si>
  <si>
    <t>Jasa lainnya</t>
  </si>
  <si>
    <t>Jumlah</t>
  </si>
  <si>
    <t>Sumber : Dinas Penanaman Modal dan Pelayanan Terpadu Satu Pintu Pemprov NTB</t>
  </si>
  <si>
    <t>Perkembangan Realisasi Investasi di Provinsi NTB Berdasarkan Sektor Tahun 2019</t>
  </si>
  <si>
    <t>Ketenagalistrikan</t>
  </si>
  <si>
    <t>Lingkungan Hidup</t>
  </si>
  <si>
    <t>PUPR</t>
  </si>
  <si>
    <t>Kepala DPM dan PTSP</t>
  </si>
  <si>
    <t>Provinsi Nusa Tenggara Barat,</t>
  </si>
  <si>
    <t>Drs.H Lalu Gita Ariadi,Msi</t>
  </si>
  <si>
    <t>NIP. 19651001 199003 1 022</t>
  </si>
  <si>
    <t>Kesehatan</t>
  </si>
  <si>
    <t>TRIWULAN I</t>
  </si>
  <si>
    <t>TRIWULAN II</t>
  </si>
  <si>
    <t>SEKTOR</t>
  </si>
  <si>
    <t>NO.</t>
  </si>
  <si>
    <t>TRIWULAN III</t>
  </si>
  <si>
    <t xml:space="preserve">Pertanian &amp; Perkebunan </t>
  </si>
  <si>
    <t>Data Sampai Triwulan III Tahun 2019</t>
  </si>
  <si>
    <t>TOTAL TRW I + II + III</t>
  </si>
  <si>
    <t>Mataram,                  November   2019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</si>
</sst>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&quot;Rp&quot;* #,##0_-;\-&quot;Rp&quot;* #,##0_-;_-&quot;Rp&quot;* &quot;-&quot;_-;_-@_-"/>
    <numFmt numFmtId="165" formatCode="_(* #,##0.0_);_(* \(#,##0.0\);_(* &quot;-&quot;??_);_(@_)"/>
    <numFmt numFmtId="166" formatCode="_(* #,##0_);_(* \(#,##0\);_(* &quot;-&quot;??_);_(@_)"/>
  </numFmts>
  <fonts count="10">
    <font>
      <sz val="11"/>
      <color theme="1"/>
      <name val="Calibri"/>
      <family val="2"/>
      <scheme val="minor"/>
    </font>
    <font>
      <b/>
      <sz val="16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i/>
      <sz val="12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i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u/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164" fontId="0" fillId="0" borderId="0" xfId="0" applyNumberFormat="1"/>
    <xf numFmtId="165" fontId="0" fillId="0" borderId="0" xfId="1" applyNumberFormat="1" applyFont="1"/>
    <xf numFmtId="164" fontId="2" fillId="0" borderId="0" xfId="0" applyNumberFormat="1" applyFont="1"/>
    <xf numFmtId="166" fontId="2" fillId="0" borderId="0" xfId="1" applyNumberFormat="1" applyFont="1"/>
    <xf numFmtId="166" fontId="2" fillId="0" borderId="0" xfId="0" applyNumberFormat="1" applyFont="1"/>
    <xf numFmtId="0" fontId="6" fillId="0" borderId="0" xfId="0" applyFont="1"/>
    <xf numFmtId="0" fontId="7" fillId="0" borderId="0" xfId="0" applyFont="1"/>
    <xf numFmtId="0" fontId="2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0" fillId="0" borderId="2" xfId="0" applyBorder="1"/>
    <xf numFmtId="0" fontId="0" fillId="2" borderId="6" xfId="0" applyFill="1" applyBorder="1"/>
    <xf numFmtId="0" fontId="9" fillId="2" borderId="1" xfId="0" applyFont="1" applyFill="1" applyBorder="1" applyAlignment="1">
      <alignment horizontal="center"/>
    </xf>
    <xf numFmtId="164" fontId="2" fillId="0" borderId="13" xfId="0" applyNumberFormat="1" applyFont="1" applyBorder="1" applyAlignment="1">
      <alignment horizontal="center" vertical="center"/>
    </xf>
    <xf numFmtId="43" fontId="2" fillId="0" borderId="0" xfId="1" applyFont="1"/>
    <xf numFmtId="0" fontId="9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2" borderId="1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tabSelected="1" workbookViewId="0">
      <selection activeCell="A4" sqref="A4"/>
    </sheetView>
  </sheetViews>
  <sheetFormatPr defaultRowHeight="15.75"/>
  <cols>
    <col min="1" max="1" width="5.140625" customWidth="1"/>
    <col min="2" max="2" width="30.42578125" style="1" customWidth="1"/>
    <col min="3" max="3" width="22.140625" style="1" customWidth="1"/>
    <col min="4" max="4" width="21.5703125" style="1" customWidth="1"/>
    <col min="5" max="5" width="22.85546875" style="1" customWidth="1"/>
    <col min="6" max="6" width="22" style="1" customWidth="1"/>
    <col min="7" max="7" width="20.7109375" style="1" customWidth="1"/>
    <col min="8" max="8" width="22.5703125" style="1" customWidth="1"/>
    <col min="9" max="9" width="23.42578125" style="1" customWidth="1"/>
    <col min="10" max="10" width="23.28515625" style="1" customWidth="1"/>
    <col min="11" max="11" width="22.42578125" style="1" customWidth="1"/>
    <col min="12" max="12" width="27.42578125" customWidth="1"/>
  </cols>
  <sheetData>
    <row r="1" spans="1:12" ht="21">
      <c r="B1" s="29" t="s">
        <v>14</v>
      </c>
      <c r="C1" s="29"/>
      <c r="D1" s="29"/>
      <c r="E1" s="29"/>
      <c r="F1" s="29"/>
      <c r="G1" s="29"/>
      <c r="H1" s="29"/>
      <c r="I1" s="29"/>
      <c r="J1" s="29"/>
      <c r="K1" s="29"/>
    </row>
    <row r="2" spans="1:12" ht="16.5" thickBot="1"/>
    <row r="3" spans="1:12" ht="16.5" thickTop="1">
      <c r="A3" s="21" t="s">
        <v>26</v>
      </c>
      <c r="B3" s="15" t="s">
        <v>25</v>
      </c>
      <c r="C3" s="31" t="s">
        <v>0</v>
      </c>
      <c r="D3" s="32"/>
      <c r="E3" s="32"/>
      <c r="F3" s="33"/>
      <c r="G3" s="31" t="s">
        <v>1</v>
      </c>
      <c r="H3" s="32"/>
      <c r="I3" s="32"/>
      <c r="J3" s="33"/>
      <c r="K3" s="34" t="s">
        <v>2</v>
      </c>
    </row>
    <row r="4" spans="1:12">
      <c r="A4" s="24"/>
      <c r="B4" s="25"/>
      <c r="C4" s="26" t="s">
        <v>23</v>
      </c>
      <c r="D4" s="26" t="s">
        <v>24</v>
      </c>
      <c r="E4" s="26" t="s">
        <v>27</v>
      </c>
      <c r="F4" s="26" t="s">
        <v>30</v>
      </c>
      <c r="G4" s="26" t="s">
        <v>23</v>
      </c>
      <c r="H4" s="26" t="s">
        <v>24</v>
      </c>
      <c r="I4" s="26" t="s">
        <v>27</v>
      </c>
      <c r="J4" s="26" t="s">
        <v>30</v>
      </c>
      <c r="K4" s="35"/>
    </row>
    <row r="5" spans="1:12">
      <c r="A5" s="19">
        <v>1</v>
      </c>
      <c r="B5" s="16" t="s">
        <v>3</v>
      </c>
      <c r="C5" s="2">
        <f>208602813262</f>
        <v>208602813262</v>
      </c>
      <c r="D5" s="2">
        <v>8400000000</v>
      </c>
      <c r="E5" s="2">
        <v>1104260920837</v>
      </c>
      <c r="F5" s="2">
        <f>+D5+C5+E5</f>
        <v>1321263734099</v>
      </c>
      <c r="G5" s="2">
        <f>189144814698</f>
        <v>189144814698</v>
      </c>
      <c r="H5" s="27">
        <v>363187076242</v>
      </c>
      <c r="I5" s="27">
        <v>162719407389</v>
      </c>
      <c r="J5" s="27">
        <f>+H5+G5+I5</f>
        <v>715051298329</v>
      </c>
      <c r="K5" s="3">
        <f>+J5+F5</f>
        <v>2036315032428</v>
      </c>
      <c r="L5" s="7"/>
    </row>
    <row r="6" spans="1:12">
      <c r="A6" s="19">
        <v>2</v>
      </c>
      <c r="B6" s="16" t="s">
        <v>4</v>
      </c>
      <c r="C6" s="2">
        <f>229963976</f>
        <v>229963976</v>
      </c>
      <c r="D6" s="2">
        <v>190355247737</v>
      </c>
      <c r="E6" s="2">
        <v>0</v>
      </c>
      <c r="F6" s="2">
        <f>C6+D6+E6</f>
        <v>190585211713</v>
      </c>
      <c r="G6" s="2">
        <f>292920701000</f>
        <v>292920701000</v>
      </c>
      <c r="H6" s="27">
        <v>851557907125</v>
      </c>
      <c r="I6" s="27">
        <v>327952923000</v>
      </c>
      <c r="J6" s="27">
        <f t="shared" ref="J6:J18" si="0">+H6+G6+I6</f>
        <v>1472431531125</v>
      </c>
      <c r="K6" s="3">
        <f t="shared" ref="K6:K18" si="1">+J6+F6</f>
        <v>1663016742838</v>
      </c>
      <c r="L6" s="7"/>
    </row>
    <row r="7" spans="1:12">
      <c r="A7" s="19">
        <v>3</v>
      </c>
      <c r="B7" s="16" t="s">
        <v>5</v>
      </c>
      <c r="C7" s="2">
        <f>668919798</f>
        <v>668919798</v>
      </c>
      <c r="D7" s="2">
        <v>666151020386</v>
      </c>
      <c r="E7" s="2">
        <v>56300000</v>
      </c>
      <c r="F7" s="2">
        <f t="shared" ref="F7:F18" si="2">+D7+C7+E7</f>
        <v>666876240184</v>
      </c>
      <c r="G7" s="2">
        <f>2128411665</f>
        <v>2128411665</v>
      </c>
      <c r="H7" s="27">
        <v>8727687937</v>
      </c>
      <c r="I7" s="27">
        <v>80254398780</v>
      </c>
      <c r="J7" s="27">
        <f t="shared" si="0"/>
        <v>91110498382</v>
      </c>
      <c r="K7" s="3">
        <f t="shared" si="1"/>
        <v>757986738566</v>
      </c>
      <c r="L7" s="7"/>
    </row>
    <row r="8" spans="1:12">
      <c r="A8" s="19">
        <v>4</v>
      </c>
      <c r="B8" s="16" t="s">
        <v>28</v>
      </c>
      <c r="C8" s="2">
        <v>0</v>
      </c>
      <c r="D8" s="2">
        <v>2146267400</v>
      </c>
      <c r="E8" s="2">
        <v>148251201</v>
      </c>
      <c r="F8" s="2">
        <f t="shared" si="2"/>
        <v>2294518601</v>
      </c>
      <c r="G8" s="2">
        <v>0</v>
      </c>
      <c r="H8" s="27">
        <v>5702001322</v>
      </c>
      <c r="I8" s="27">
        <v>0</v>
      </c>
      <c r="J8" s="27">
        <f t="shared" si="0"/>
        <v>5702001322</v>
      </c>
      <c r="K8" s="3">
        <f t="shared" si="1"/>
        <v>7996519923</v>
      </c>
      <c r="L8" s="7"/>
    </row>
    <row r="9" spans="1:12">
      <c r="A9" s="19">
        <v>5</v>
      </c>
      <c r="B9" s="16" t="s">
        <v>6</v>
      </c>
      <c r="C9" s="2">
        <v>0</v>
      </c>
      <c r="D9" s="2">
        <v>0</v>
      </c>
      <c r="E9" s="2">
        <v>0</v>
      </c>
      <c r="F9" s="2">
        <f t="shared" si="2"/>
        <v>0</v>
      </c>
      <c r="G9" s="2">
        <v>0</v>
      </c>
      <c r="H9" s="27">
        <v>0</v>
      </c>
      <c r="I9" s="27">
        <v>0</v>
      </c>
      <c r="J9" s="27">
        <f t="shared" si="0"/>
        <v>0</v>
      </c>
      <c r="K9" s="3">
        <f t="shared" si="1"/>
        <v>0</v>
      </c>
      <c r="L9" s="7"/>
    </row>
    <row r="10" spans="1:12">
      <c r="A10" s="19">
        <v>6</v>
      </c>
      <c r="B10" s="16" t="s">
        <v>7</v>
      </c>
      <c r="C10" s="2">
        <f>12260000000</f>
        <v>12260000000</v>
      </c>
      <c r="D10" s="2">
        <v>22489816566</v>
      </c>
      <c r="E10" s="2">
        <v>5145000000</v>
      </c>
      <c r="F10" s="2">
        <f t="shared" si="2"/>
        <v>39894816566</v>
      </c>
      <c r="G10" s="2">
        <f>6654984072</f>
        <v>6654984072</v>
      </c>
      <c r="H10" s="27">
        <v>8498926795</v>
      </c>
      <c r="I10" s="27">
        <v>68045493980</v>
      </c>
      <c r="J10" s="27">
        <f t="shared" si="0"/>
        <v>83199404847</v>
      </c>
      <c r="K10" s="3">
        <f t="shared" si="1"/>
        <v>123094221413</v>
      </c>
      <c r="L10" s="7"/>
    </row>
    <row r="11" spans="1:12">
      <c r="A11" s="19">
        <v>7</v>
      </c>
      <c r="B11" s="16" t="s">
        <v>8</v>
      </c>
      <c r="C11" s="2">
        <v>0</v>
      </c>
      <c r="D11" s="2">
        <v>0</v>
      </c>
      <c r="E11" s="2">
        <v>0</v>
      </c>
      <c r="F11" s="2">
        <f t="shared" si="2"/>
        <v>0</v>
      </c>
      <c r="G11" s="2">
        <v>0</v>
      </c>
      <c r="H11" s="27">
        <v>100460006445</v>
      </c>
      <c r="I11" s="27">
        <v>0</v>
      </c>
      <c r="J11" s="27">
        <f t="shared" si="0"/>
        <v>100460006445</v>
      </c>
      <c r="K11" s="3">
        <f t="shared" si="1"/>
        <v>100460006445</v>
      </c>
      <c r="L11" s="7"/>
    </row>
    <row r="12" spans="1:12">
      <c r="A12" s="19">
        <v>8</v>
      </c>
      <c r="B12" s="16" t="s">
        <v>9</v>
      </c>
      <c r="C12" s="2">
        <f>214031514900</f>
        <v>214031514900</v>
      </c>
      <c r="D12" s="2">
        <v>0</v>
      </c>
      <c r="E12" s="2">
        <v>298398750000</v>
      </c>
      <c r="F12" s="2">
        <f t="shared" si="2"/>
        <v>512430264900</v>
      </c>
      <c r="G12" s="2">
        <f>234064447800</f>
        <v>234064447800</v>
      </c>
      <c r="H12" s="27">
        <v>445773393150</v>
      </c>
      <c r="I12" s="27">
        <v>457463784750</v>
      </c>
      <c r="J12" s="27">
        <f t="shared" si="0"/>
        <v>1137301625700</v>
      </c>
      <c r="K12" s="3">
        <f t="shared" si="1"/>
        <v>1649731890600</v>
      </c>
      <c r="L12" s="7"/>
    </row>
    <row r="13" spans="1:12">
      <c r="A13" s="19">
        <v>9</v>
      </c>
      <c r="B13" s="16" t="s">
        <v>10</v>
      </c>
      <c r="C13" s="2">
        <f>3000000000</f>
        <v>3000000000</v>
      </c>
      <c r="D13" s="2">
        <v>33920000000</v>
      </c>
      <c r="E13" s="2">
        <v>4975254290</v>
      </c>
      <c r="F13" s="2">
        <f t="shared" si="2"/>
        <v>41895254290</v>
      </c>
      <c r="G13" s="2">
        <f>7908780051</f>
        <v>7908780051</v>
      </c>
      <c r="H13" s="27">
        <v>2641900873</v>
      </c>
      <c r="I13" s="27">
        <v>244815253949</v>
      </c>
      <c r="J13" s="27">
        <f t="shared" si="0"/>
        <v>255365934873</v>
      </c>
      <c r="K13" s="3">
        <f t="shared" si="1"/>
        <v>297261189163</v>
      </c>
      <c r="L13" s="7"/>
    </row>
    <row r="14" spans="1:12">
      <c r="A14" s="19">
        <v>10</v>
      </c>
      <c r="B14" s="17" t="s">
        <v>11</v>
      </c>
      <c r="C14" s="4">
        <v>151780740</v>
      </c>
      <c r="D14" s="4">
        <v>0</v>
      </c>
      <c r="E14" s="4">
        <v>2720056254</v>
      </c>
      <c r="F14" s="2">
        <f t="shared" si="2"/>
        <v>2871836994</v>
      </c>
      <c r="G14" s="4">
        <f>175000000</f>
        <v>175000000</v>
      </c>
      <c r="H14" s="22">
        <v>175000000</v>
      </c>
      <c r="I14" s="22">
        <v>120845000</v>
      </c>
      <c r="J14" s="27">
        <f t="shared" si="0"/>
        <v>470845000</v>
      </c>
      <c r="K14" s="3">
        <f t="shared" si="1"/>
        <v>3342681994</v>
      </c>
      <c r="L14" s="7"/>
    </row>
    <row r="15" spans="1:12">
      <c r="A15" s="19">
        <v>11</v>
      </c>
      <c r="B15" s="17" t="s">
        <v>15</v>
      </c>
      <c r="C15" s="4">
        <f>45538628782</f>
        <v>45538628782</v>
      </c>
      <c r="D15" s="4">
        <v>11818664600</v>
      </c>
      <c r="E15" s="4">
        <v>0</v>
      </c>
      <c r="F15" s="2">
        <f t="shared" si="2"/>
        <v>57357293382</v>
      </c>
      <c r="G15" s="4">
        <f>15923424420</f>
        <v>15923424420</v>
      </c>
      <c r="H15" s="22">
        <v>70626449918</v>
      </c>
      <c r="I15" s="22">
        <v>120965343854</v>
      </c>
      <c r="J15" s="27">
        <f t="shared" si="0"/>
        <v>207515218192</v>
      </c>
      <c r="K15" s="3">
        <f t="shared" si="1"/>
        <v>264872511574</v>
      </c>
      <c r="L15" s="7"/>
    </row>
    <row r="16" spans="1:12">
      <c r="A16" s="19">
        <v>12</v>
      </c>
      <c r="B16" s="17" t="s">
        <v>16</v>
      </c>
      <c r="C16" s="4">
        <v>0</v>
      </c>
      <c r="D16" s="4">
        <v>0</v>
      </c>
      <c r="E16" s="4">
        <v>0</v>
      </c>
      <c r="F16" s="2">
        <f t="shared" si="2"/>
        <v>0</v>
      </c>
      <c r="G16" s="4">
        <v>0</v>
      </c>
      <c r="H16" s="22">
        <v>0</v>
      </c>
      <c r="I16" s="22">
        <v>0</v>
      </c>
      <c r="J16" s="27">
        <f t="shared" si="0"/>
        <v>0</v>
      </c>
      <c r="K16" s="3">
        <f t="shared" si="1"/>
        <v>0</v>
      </c>
      <c r="L16" s="7"/>
    </row>
    <row r="17" spans="1:12">
      <c r="A17" s="19">
        <v>13</v>
      </c>
      <c r="B17" s="17" t="s">
        <v>17</v>
      </c>
      <c r="C17" s="4">
        <v>51260353915</v>
      </c>
      <c r="D17" s="4">
        <v>0</v>
      </c>
      <c r="E17" s="4">
        <v>54048906815</v>
      </c>
      <c r="F17" s="2">
        <f t="shared" si="2"/>
        <v>105309260730</v>
      </c>
      <c r="G17" s="4">
        <f>167700000</f>
        <v>167700000</v>
      </c>
      <c r="H17" s="22">
        <v>1140381104</v>
      </c>
      <c r="I17" s="22">
        <v>1215463557</v>
      </c>
      <c r="J17" s="27">
        <f t="shared" si="0"/>
        <v>2523544661</v>
      </c>
      <c r="K17" s="3">
        <f t="shared" si="1"/>
        <v>107832805391</v>
      </c>
      <c r="L17" s="7"/>
    </row>
    <row r="18" spans="1:12">
      <c r="A18" s="19">
        <v>14</v>
      </c>
      <c r="B18" s="17" t="s">
        <v>22</v>
      </c>
      <c r="C18" s="4">
        <v>0</v>
      </c>
      <c r="D18" s="4">
        <v>0</v>
      </c>
      <c r="E18" s="4">
        <v>0</v>
      </c>
      <c r="F18" s="2">
        <f t="shared" si="2"/>
        <v>0</v>
      </c>
      <c r="G18" s="4">
        <v>0</v>
      </c>
      <c r="H18" s="22">
        <v>3174946350</v>
      </c>
      <c r="I18" s="22">
        <v>106328963524</v>
      </c>
      <c r="J18" s="27">
        <f t="shared" si="0"/>
        <v>109503909874</v>
      </c>
      <c r="K18" s="3">
        <f t="shared" si="1"/>
        <v>109503909874</v>
      </c>
      <c r="L18" s="7"/>
    </row>
    <row r="19" spans="1:12" ht="16.5" thickBot="1">
      <c r="A19" s="20"/>
      <c r="B19" s="18" t="s">
        <v>12</v>
      </c>
      <c r="C19" s="5">
        <f t="shared" ref="C19:K19" si="3">SUM(C5:C18)</f>
        <v>535743975373</v>
      </c>
      <c r="D19" s="5">
        <f t="shared" si="3"/>
        <v>935281016689</v>
      </c>
      <c r="E19" s="5">
        <f t="shared" ref="E19" si="4">SUM(E5:E18)</f>
        <v>1469753439397</v>
      </c>
      <c r="F19" s="5">
        <f t="shared" si="3"/>
        <v>2940778431459</v>
      </c>
      <c r="G19" s="5">
        <f t="shared" si="3"/>
        <v>749088263706</v>
      </c>
      <c r="H19" s="5">
        <f t="shared" si="3"/>
        <v>1861665677261</v>
      </c>
      <c r="I19" s="5">
        <f t="shared" ref="I19" si="5">SUM(I5:I18)</f>
        <v>1569881877783</v>
      </c>
      <c r="J19" s="5">
        <f>SUM(J5:J18)</f>
        <v>4180635818750</v>
      </c>
      <c r="K19" s="5">
        <f t="shared" si="3"/>
        <v>7121414250209</v>
      </c>
      <c r="L19" s="7"/>
    </row>
    <row r="20" spans="1:12" ht="16.5" thickTop="1">
      <c r="B20" s="6"/>
      <c r="C20" s="9"/>
      <c r="D20" s="9"/>
      <c r="E20" s="9"/>
      <c r="F20" s="9"/>
      <c r="G20" s="9"/>
      <c r="H20" s="9"/>
      <c r="I20" s="9"/>
      <c r="J20" s="9"/>
    </row>
    <row r="21" spans="1:12">
      <c r="B21" s="12" t="s">
        <v>13</v>
      </c>
      <c r="K21" s="9"/>
    </row>
    <row r="22" spans="1:12">
      <c r="B22" s="13" t="s">
        <v>29</v>
      </c>
      <c r="F22" s="9"/>
      <c r="J22" s="9"/>
      <c r="K22" s="10"/>
    </row>
    <row r="23" spans="1:12">
      <c r="C23" s="10"/>
      <c r="G23" s="23"/>
      <c r="K23" s="11"/>
      <c r="L23" s="8"/>
    </row>
    <row r="24" spans="1:12">
      <c r="G24" s="28" t="s">
        <v>31</v>
      </c>
      <c r="H24" s="28"/>
      <c r="I24" s="28"/>
      <c r="J24" s="28"/>
      <c r="K24" s="28"/>
    </row>
    <row r="25" spans="1:12">
      <c r="C25" s="10"/>
      <c r="D25" s="10"/>
      <c r="E25" s="10"/>
      <c r="F25" s="10"/>
      <c r="K25" s="14"/>
    </row>
    <row r="26" spans="1:12">
      <c r="C26" s="10"/>
      <c r="D26" s="10"/>
      <c r="E26" s="10"/>
      <c r="F26" s="10"/>
      <c r="G26" s="28" t="s">
        <v>18</v>
      </c>
      <c r="H26" s="28"/>
      <c r="I26" s="28"/>
      <c r="J26" s="28"/>
      <c r="K26" s="28"/>
    </row>
    <row r="27" spans="1:12">
      <c r="C27" s="10"/>
      <c r="D27" s="10"/>
      <c r="E27" s="10"/>
      <c r="F27" s="10"/>
      <c r="G27" s="28" t="s">
        <v>19</v>
      </c>
      <c r="H27" s="28"/>
      <c r="I27" s="28"/>
      <c r="J27" s="28"/>
      <c r="K27" s="28"/>
    </row>
    <row r="28" spans="1:12">
      <c r="C28" s="10"/>
      <c r="D28" s="10"/>
      <c r="E28" s="10"/>
      <c r="F28" s="10"/>
      <c r="K28" s="14"/>
    </row>
    <row r="29" spans="1:12">
      <c r="K29" s="14"/>
    </row>
    <row r="30" spans="1:12">
      <c r="K30" s="14"/>
    </row>
    <row r="31" spans="1:12">
      <c r="G31" s="30" t="s">
        <v>20</v>
      </c>
      <c r="H31" s="30"/>
      <c r="I31" s="30"/>
      <c r="J31" s="30"/>
      <c r="K31" s="30"/>
    </row>
    <row r="32" spans="1:12">
      <c r="G32" s="28" t="s">
        <v>21</v>
      </c>
      <c r="H32" s="28"/>
      <c r="I32" s="28"/>
      <c r="J32" s="28"/>
      <c r="K32" s="28"/>
    </row>
  </sheetData>
  <mergeCells count="9">
    <mergeCell ref="G32:K32"/>
    <mergeCell ref="B1:K1"/>
    <mergeCell ref="G24:K24"/>
    <mergeCell ref="G26:K26"/>
    <mergeCell ref="G27:K27"/>
    <mergeCell ref="G31:K31"/>
    <mergeCell ref="C3:F3"/>
    <mergeCell ref="G3:J3"/>
    <mergeCell ref="K3:K4"/>
  </mergeCells>
  <printOptions horizontalCentered="1"/>
  <pageMargins left="1.18" right="0" top="0.75" bottom="0.75" header="0.3" footer="0.3"/>
  <pageSetup paperSize="5" scale="65" orientation="landscape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ASUS DESKBOOK</cp:lastModifiedBy>
  <cp:lastPrinted>2019-12-05T07:25:44Z</cp:lastPrinted>
  <dcterms:created xsi:type="dcterms:W3CDTF">2019-03-03T01:36:53Z</dcterms:created>
  <dcterms:modified xsi:type="dcterms:W3CDTF">2019-12-05T07:25:48Z</dcterms:modified>
</cp:coreProperties>
</file>