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TB Satu Data\"/>
    </mc:Choice>
  </mc:AlternateContent>
  <bookViews>
    <workbookView xWindow="0" yWindow="0" windowWidth="20340" windowHeight="7680" tabRatio="674" activeTab="3"/>
  </bookViews>
  <sheets>
    <sheet name="Rekap Evaluasi LAKIP 2016" sheetId="12" r:id="rId1"/>
    <sheet name=" Rekap Evaluasi LAKIP 2017" sheetId="6" r:id="rId2"/>
    <sheet name="rekap evaluasi SAKIP 2018" sheetId="11" r:id="rId3"/>
    <sheet name="rekap evaluasi sakip 2019" sheetId="13" r:id="rId4"/>
    <sheet name="Tahun 2019 urut" sheetId="14" r:id="rId5"/>
  </sheets>
  <definedNames>
    <definedName name="_xlnm.Print_Area" localSheetId="1">' Rekap Evaluasi LAKIP 2017'!$A$1:$AB$54</definedName>
    <definedName name="_xlnm.Print_Area" localSheetId="0">'Rekap Evaluasi LAKIP 2016'!$A$1:$AB$67</definedName>
    <definedName name="_xlnm.Print_Area" localSheetId="2">'rekap evaluasi SAKIP 2018'!$A$1:$AC$63</definedName>
    <definedName name="_xlnm.Print_Area" localSheetId="4">'Tahun 2019 urut'!$A$1:$AC$68</definedName>
    <definedName name="_xlnm.Print_Titles" localSheetId="1">' Rekap Evaluasi LAKIP 2017'!$4:$8</definedName>
  </definedNames>
  <calcPr calcId="152511"/>
</workbook>
</file>

<file path=xl/calcChain.xml><?xml version="1.0" encoding="utf-8"?>
<calcChain xmlns="http://schemas.openxmlformats.org/spreadsheetml/2006/main">
  <c r="AF28" i="14" l="1"/>
  <c r="AF29" i="14" s="1"/>
  <c r="AF30" i="14" s="1"/>
  <c r="AF31" i="14" s="1"/>
  <c r="AF32" i="14" s="1"/>
  <c r="AF33" i="14" s="1"/>
  <c r="AF34" i="14" s="1"/>
  <c r="AF35" i="14" s="1"/>
  <c r="AF36" i="14" s="1"/>
  <c r="AF37" i="14" s="1"/>
  <c r="AF38" i="14" s="1"/>
  <c r="AF39" i="14" s="1"/>
  <c r="AF40" i="14" s="1"/>
  <c r="AF41" i="14" s="1"/>
  <c r="AF42" i="14" s="1"/>
  <c r="AF43" i="14" s="1"/>
  <c r="AF44" i="14" s="1"/>
  <c r="AF45" i="14" s="1"/>
  <c r="AF46" i="14" s="1"/>
  <c r="AF47" i="14" s="1"/>
  <c r="AF48" i="14" s="1"/>
  <c r="AF49" i="14" s="1"/>
  <c r="AF50" i="14" s="1"/>
  <c r="AF51" i="14" s="1"/>
  <c r="AF27" i="14"/>
  <c r="AF26" i="14"/>
  <c r="AF13" i="14"/>
  <c r="AF14" i="14" s="1"/>
  <c r="AF15" i="14" s="1"/>
  <c r="AF16" i="14" s="1"/>
  <c r="AF17" i="14" s="1"/>
  <c r="AF18" i="14" s="1"/>
  <c r="AF19" i="14" s="1"/>
  <c r="AF20" i="14" s="1"/>
  <c r="AF21" i="14" s="1"/>
  <c r="AF22" i="14" s="1"/>
  <c r="AF23" i="14" s="1"/>
  <c r="AF24" i="14" s="1"/>
  <c r="AF12" i="14"/>
  <c r="AE11" i="14"/>
  <c r="Y53" i="14"/>
  <c r="Y52" i="14" s="1"/>
  <c r="X53" i="14"/>
  <c r="X52" i="14" s="1"/>
  <c r="V53" i="14"/>
  <c r="V52" i="14" s="1"/>
  <c r="U53" i="14"/>
  <c r="U52" i="14" s="1"/>
  <c r="T53" i="14"/>
  <c r="R53" i="14"/>
  <c r="R52" i="14" s="1"/>
  <c r="Q53" i="14"/>
  <c r="Q52" i="14" s="1"/>
  <c r="P53" i="14"/>
  <c r="P52" i="14" s="1"/>
  <c r="N53" i="14"/>
  <c r="M53" i="14"/>
  <c r="M52" i="14" s="1"/>
  <c r="L53" i="14"/>
  <c r="L52" i="14" s="1"/>
  <c r="I53" i="14"/>
  <c r="I52" i="14" s="1"/>
  <c r="H53" i="14"/>
  <c r="H52" i="14" s="1"/>
  <c r="G53" i="14"/>
  <c r="G52" i="14" s="1"/>
  <c r="E53" i="14"/>
  <c r="E52" i="14" s="1"/>
  <c r="D53" i="14"/>
  <c r="D52" i="14" s="1"/>
  <c r="C53" i="14"/>
  <c r="C52" i="14" s="1"/>
  <c r="T52" i="14"/>
  <c r="N52" i="14"/>
  <c r="Z44" i="14"/>
  <c r="W44" i="14"/>
  <c r="S44" i="14"/>
  <c r="O44" i="14"/>
  <c r="J44" i="14"/>
  <c r="F44" i="14"/>
  <c r="AB24" i="14"/>
  <c r="AC24" i="14" s="1"/>
  <c r="Z24" i="14"/>
  <c r="W24" i="14"/>
  <c r="S24" i="14"/>
  <c r="O24" i="14"/>
  <c r="J24" i="14"/>
  <c r="F24" i="14"/>
  <c r="AB48" i="14"/>
  <c r="AC48" i="14" s="1"/>
  <c r="Z48" i="14"/>
  <c r="W48" i="14"/>
  <c r="S48" i="14"/>
  <c r="O48" i="14"/>
  <c r="J48" i="14"/>
  <c r="F48" i="14"/>
  <c r="Z32" i="14"/>
  <c r="W32" i="14"/>
  <c r="S32" i="14"/>
  <c r="O32" i="14"/>
  <c r="J32" i="14"/>
  <c r="F32" i="14"/>
  <c r="Z50" i="14"/>
  <c r="W50" i="14"/>
  <c r="S50" i="14"/>
  <c r="O50" i="14"/>
  <c r="J50" i="14"/>
  <c r="F50" i="14"/>
  <c r="Z27" i="14"/>
  <c r="W27" i="14"/>
  <c r="S27" i="14"/>
  <c r="O27" i="14"/>
  <c r="J27" i="14"/>
  <c r="F27" i="14"/>
  <c r="AB26" i="14"/>
  <c r="AC26" i="14" s="1"/>
  <c r="Z26" i="14"/>
  <c r="W26" i="14"/>
  <c r="S26" i="14"/>
  <c r="O26" i="14"/>
  <c r="J26" i="14"/>
  <c r="F26" i="14"/>
  <c r="AB46" i="14"/>
  <c r="AC46" i="14" s="1"/>
  <c r="Z46" i="14"/>
  <c r="W46" i="14"/>
  <c r="S46" i="14"/>
  <c r="O46" i="14"/>
  <c r="J46" i="14"/>
  <c r="F46" i="14"/>
  <c r="AB51" i="14"/>
  <c r="AC51" i="14" s="1"/>
  <c r="Z51" i="14"/>
  <c r="W51" i="14"/>
  <c r="S51" i="14"/>
  <c r="O51" i="14"/>
  <c r="J51" i="14"/>
  <c r="F51" i="14"/>
  <c r="K51" i="14" s="1"/>
  <c r="AB49" i="14"/>
  <c r="AC49" i="14" s="1"/>
  <c r="Z49" i="14"/>
  <c r="W49" i="14"/>
  <c r="S49" i="14"/>
  <c r="O49" i="14"/>
  <c r="J49" i="14"/>
  <c r="F49" i="14"/>
  <c r="AB36" i="14"/>
  <c r="AC36" i="14" s="1"/>
  <c r="Z36" i="14"/>
  <c r="W36" i="14"/>
  <c r="S36" i="14"/>
  <c r="O36" i="14"/>
  <c r="J36" i="14"/>
  <c r="F36" i="14"/>
  <c r="AB33" i="14"/>
  <c r="AC33" i="14" s="1"/>
  <c r="Z33" i="14"/>
  <c r="W33" i="14"/>
  <c r="S33" i="14"/>
  <c r="O33" i="14"/>
  <c r="J33" i="14"/>
  <c r="F33" i="14"/>
  <c r="AB47" i="14"/>
  <c r="AC47" i="14" s="1"/>
  <c r="Z47" i="14"/>
  <c r="W47" i="14"/>
  <c r="S47" i="14"/>
  <c r="O47" i="14"/>
  <c r="J47" i="14"/>
  <c r="F47" i="14"/>
  <c r="K47" i="14" s="1"/>
  <c r="Z45" i="14"/>
  <c r="W45" i="14"/>
  <c r="S45" i="14"/>
  <c r="O45" i="14"/>
  <c r="J45" i="14"/>
  <c r="F45" i="14"/>
  <c r="Z39" i="14"/>
  <c r="W39" i="14"/>
  <c r="S39" i="14"/>
  <c r="O39" i="14"/>
  <c r="J39" i="14"/>
  <c r="F39" i="14"/>
  <c r="K39" i="14" s="1"/>
  <c r="AA39" i="14" s="1"/>
  <c r="AB34" i="14"/>
  <c r="AC34" i="14" s="1"/>
  <c r="Z34" i="14"/>
  <c r="W34" i="14"/>
  <c r="S34" i="14"/>
  <c r="O34" i="14"/>
  <c r="J34" i="14"/>
  <c r="F34" i="14"/>
  <c r="AB35" i="14"/>
  <c r="AC35" i="14" s="1"/>
  <c r="Z35" i="14"/>
  <c r="W35" i="14"/>
  <c r="S35" i="14"/>
  <c r="O35" i="14"/>
  <c r="J35" i="14"/>
  <c r="F35" i="14"/>
  <c r="AB42" i="14"/>
  <c r="AC42" i="14" s="1"/>
  <c r="Z42" i="14"/>
  <c r="W42" i="14"/>
  <c r="S42" i="14"/>
  <c r="O42" i="14"/>
  <c r="J42" i="14"/>
  <c r="F42" i="14"/>
  <c r="AB30" i="14"/>
  <c r="AC30" i="14" s="1"/>
  <c r="Z30" i="14"/>
  <c r="W30" i="14"/>
  <c r="S30" i="14"/>
  <c r="O30" i="14"/>
  <c r="J30" i="14"/>
  <c r="F30" i="14"/>
  <c r="K30" i="14" s="1"/>
  <c r="AB25" i="14"/>
  <c r="AC25" i="14" s="1"/>
  <c r="Z25" i="14"/>
  <c r="W25" i="14"/>
  <c r="S25" i="14"/>
  <c r="O25" i="14"/>
  <c r="J25" i="14"/>
  <c r="F25" i="14"/>
  <c r="AB18" i="14"/>
  <c r="AC18" i="14" s="1"/>
  <c r="Z18" i="14"/>
  <c r="W18" i="14"/>
  <c r="S18" i="14"/>
  <c r="O18" i="14"/>
  <c r="J18" i="14"/>
  <c r="F18" i="14"/>
  <c r="AB15" i="14"/>
  <c r="AC15" i="14" s="1"/>
  <c r="Z15" i="14"/>
  <c r="W15" i="14"/>
  <c r="S15" i="14"/>
  <c r="O15" i="14"/>
  <c r="J15" i="14"/>
  <c r="F15" i="14"/>
  <c r="Z43" i="14"/>
  <c r="W43" i="14"/>
  <c r="S43" i="14"/>
  <c r="O43" i="14"/>
  <c r="J43" i="14"/>
  <c r="F43" i="14"/>
  <c r="AB38" i="14"/>
  <c r="AC38" i="14" s="1"/>
  <c r="Z38" i="14"/>
  <c r="W38" i="14"/>
  <c r="S38" i="14"/>
  <c r="O38" i="14"/>
  <c r="J38" i="14"/>
  <c r="F38" i="14"/>
  <c r="AB40" i="14"/>
  <c r="AC40" i="14" s="1"/>
  <c r="Z40" i="14"/>
  <c r="W40" i="14"/>
  <c r="S40" i="14"/>
  <c r="O40" i="14"/>
  <c r="J40" i="14"/>
  <c r="F40" i="14"/>
  <c r="Z17" i="14"/>
  <c r="W17" i="14"/>
  <c r="S17" i="14"/>
  <c r="O17" i="14"/>
  <c r="J17" i="14"/>
  <c r="F17" i="14"/>
  <c r="AB41" i="14"/>
  <c r="AC41" i="14" s="1"/>
  <c r="Z41" i="14"/>
  <c r="W41" i="14"/>
  <c r="S41" i="14"/>
  <c r="O41" i="14"/>
  <c r="J41" i="14"/>
  <c r="F41" i="14"/>
  <c r="Z31" i="14"/>
  <c r="W31" i="14"/>
  <c r="S31" i="14"/>
  <c r="O31" i="14"/>
  <c r="J31" i="14"/>
  <c r="F31" i="14"/>
  <c r="AB28" i="14"/>
  <c r="AC28" i="14" s="1"/>
  <c r="Z28" i="14"/>
  <c r="W28" i="14"/>
  <c r="S28" i="14"/>
  <c r="O28" i="14"/>
  <c r="J28" i="14"/>
  <c r="F28" i="14"/>
  <c r="AC37" i="14"/>
  <c r="AB37" i="14"/>
  <c r="Z37" i="14"/>
  <c r="W37" i="14"/>
  <c r="S37" i="14"/>
  <c r="O37" i="14"/>
  <c r="J37" i="14"/>
  <c r="F37" i="14"/>
  <c r="Z23" i="14"/>
  <c r="W23" i="14"/>
  <c r="S23" i="14"/>
  <c r="O23" i="14"/>
  <c r="J23" i="14"/>
  <c r="F23" i="14"/>
  <c r="AB12" i="14"/>
  <c r="AC12" i="14" s="1"/>
  <c r="Z12" i="14"/>
  <c r="W12" i="14"/>
  <c r="S12" i="14"/>
  <c r="O12" i="14"/>
  <c r="J12" i="14"/>
  <c r="F12" i="14"/>
  <c r="K12" i="14" s="1"/>
  <c r="AB29" i="14"/>
  <c r="AC29" i="14" s="1"/>
  <c r="Z29" i="14"/>
  <c r="W29" i="14"/>
  <c r="S29" i="14"/>
  <c r="O29" i="14"/>
  <c r="J29" i="14"/>
  <c r="F29" i="14"/>
  <c r="AB13" i="14"/>
  <c r="AC13" i="14" s="1"/>
  <c r="Z13" i="14"/>
  <c r="W13" i="14"/>
  <c r="S13" i="14"/>
  <c r="O13" i="14"/>
  <c r="J13" i="14"/>
  <c r="F13" i="14"/>
  <c r="Z16" i="14"/>
  <c r="W16" i="14"/>
  <c r="S16" i="14"/>
  <c r="O16" i="14"/>
  <c r="J16" i="14"/>
  <c r="F16" i="14"/>
  <c r="AB22" i="14"/>
  <c r="AC22" i="14" s="1"/>
  <c r="Z22" i="14"/>
  <c r="W22" i="14"/>
  <c r="S22" i="14"/>
  <c r="O22" i="14"/>
  <c r="J22" i="14"/>
  <c r="F22" i="14"/>
  <c r="AB20" i="14"/>
  <c r="AC20" i="14" s="1"/>
  <c r="Z20" i="14"/>
  <c r="W20" i="14"/>
  <c r="S20" i="14"/>
  <c r="O20" i="14"/>
  <c r="J20" i="14"/>
  <c r="F20" i="14"/>
  <c r="AB21" i="14"/>
  <c r="AC21" i="14" s="1"/>
  <c r="Z21" i="14"/>
  <c r="W21" i="14"/>
  <c r="S21" i="14"/>
  <c r="O21" i="14"/>
  <c r="J21" i="14"/>
  <c r="F21" i="14"/>
  <c r="AI13" i="14"/>
  <c r="Z19" i="14"/>
  <c r="W19" i="14"/>
  <c r="S19" i="14"/>
  <c r="O19" i="14"/>
  <c r="J19" i="14"/>
  <c r="F19" i="14"/>
  <c r="AB14" i="14"/>
  <c r="AC14" i="14" s="1"/>
  <c r="Z14" i="14"/>
  <c r="W14" i="14"/>
  <c r="S14" i="14"/>
  <c r="O14" i="14"/>
  <c r="J14" i="14"/>
  <c r="F14" i="14"/>
  <c r="AB11" i="14"/>
  <c r="AC11" i="14" s="1"/>
  <c r="Z11" i="14"/>
  <c r="W11" i="14"/>
  <c r="S11" i="14"/>
  <c r="O11" i="14"/>
  <c r="J11" i="14"/>
  <c r="F11" i="14"/>
  <c r="AB10" i="14"/>
  <c r="AC10" i="14" s="1"/>
  <c r="Z10" i="14"/>
  <c r="W10" i="14"/>
  <c r="S10" i="14"/>
  <c r="O10" i="14"/>
  <c r="J10" i="14"/>
  <c r="F10" i="14"/>
  <c r="A10" i="14"/>
  <c r="A11" i="14" s="1"/>
  <c r="AB9" i="14"/>
  <c r="AC9" i="14" s="1"/>
  <c r="Z9" i="14"/>
  <c r="W9" i="14"/>
  <c r="S9" i="14"/>
  <c r="O9" i="14"/>
  <c r="J9" i="14"/>
  <c r="J53" i="14" s="1"/>
  <c r="J52" i="14" s="1"/>
  <c r="F9" i="14"/>
  <c r="AB50" i="13"/>
  <c r="AC50" i="13" s="1"/>
  <c r="Z50" i="13"/>
  <c r="W50" i="13"/>
  <c r="S50" i="13"/>
  <c r="O50" i="13"/>
  <c r="J50" i="13"/>
  <c r="F50" i="13"/>
  <c r="A50" i="13"/>
  <c r="A51" i="13" s="1"/>
  <c r="O23" i="13"/>
  <c r="Y53" i="13"/>
  <c r="Y52" i="13" s="1"/>
  <c r="X53" i="13"/>
  <c r="X52" i="13" s="1"/>
  <c r="V53" i="13"/>
  <c r="V52" i="13" s="1"/>
  <c r="U53" i="13"/>
  <c r="U52" i="13" s="1"/>
  <c r="T53" i="13"/>
  <c r="T52" i="13" s="1"/>
  <c r="R53" i="13"/>
  <c r="R52" i="13" s="1"/>
  <c r="Q53" i="13"/>
  <c r="Q52" i="13" s="1"/>
  <c r="P53" i="13"/>
  <c r="P52" i="13" s="1"/>
  <c r="N53" i="13"/>
  <c r="N52" i="13" s="1"/>
  <c r="M53" i="13"/>
  <c r="M52" i="13" s="1"/>
  <c r="L53" i="13"/>
  <c r="L52" i="13" s="1"/>
  <c r="I53" i="13"/>
  <c r="I52" i="13" s="1"/>
  <c r="H53" i="13"/>
  <c r="H52" i="13" s="1"/>
  <c r="G53" i="13"/>
  <c r="G52" i="13" s="1"/>
  <c r="E53" i="13"/>
  <c r="E52" i="13" s="1"/>
  <c r="D53" i="13"/>
  <c r="D52" i="13" s="1"/>
  <c r="C53" i="13"/>
  <c r="C52" i="13" s="1"/>
  <c r="Z51" i="13"/>
  <c r="W51" i="13"/>
  <c r="S51" i="13"/>
  <c r="O51" i="13"/>
  <c r="J51" i="13"/>
  <c r="F51" i="13"/>
  <c r="AB49" i="13"/>
  <c r="AC49" i="13" s="1"/>
  <c r="Z49" i="13"/>
  <c r="W49" i="13"/>
  <c r="S49" i="13"/>
  <c r="O49" i="13"/>
  <c r="J49" i="13"/>
  <c r="F49" i="13"/>
  <c r="Z48" i="13"/>
  <c r="W48" i="13"/>
  <c r="S48" i="13"/>
  <c r="O48" i="13"/>
  <c r="J48" i="13"/>
  <c r="F48" i="13"/>
  <c r="Z47" i="13"/>
  <c r="W47" i="13"/>
  <c r="S47" i="13"/>
  <c r="O47" i="13"/>
  <c r="J47" i="13"/>
  <c r="F47" i="13"/>
  <c r="Z46" i="13"/>
  <c r="W46" i="13"/>
  <c r="S46" i="13"/>
  <c r="O46" i="13"/>
  <c r="J46" i="13"/>
  <c r="F46" i="13"/>
  <c r="AB45" i="13"/>
  <c r="AC45" i="13" s="1"/>
  <c r="Z45" i="13"/>
  <c r="W45" i="13"/>
  <c r="S45" i="13"/>
  <c r="O45" i="13"/>
  <c r="J45" i="13"/>
  <c r="F45" i="13"/>
  <c r="K45" i="13" s="1"/>
  <c r="AB44" i="13"/>
  <c r="AC44" i="13" s="1"/>
  <c r="Z44" i="13"/>
  <c r="W44" i="13"/>
  <c r="S44" i="13"/>
  <c r="O44" i="13"/>
  <c r="J44" i="13"/>
  <c r="F44" i="13"/>
  <c r="Z43" i="13"/>
  <c r="W43" i="13"/>
  <c r="S43" i="13"/>
  <c r="O43" i="13"/>
  <c r="J43" i="13"/>
  <c r="F43" i="13"/>
  <c r="Z42" i="13"/>
  <c r="W42" i="13"/>
  <c r="S42" i="13"/>
  <c r="O42" i="13"/>
  <c r="J42" i="13"/>
  <c r="F42" i="13"/>
  <c r="AB41" i="13"/>
  <c r="AC41" i="13" s="1"/>
  <c r="Z41" i="13"/>
  <c r="W41" i="13"/>
  <c r="S41" i="13"/>
  <c r="O41" i="13"/>
  <c r="J41" i="13"/>
  <c r="F41" i="13"/>
  <c r="AB40" i="13"/>
  <c r="AC40" i="13" s="1"/>
  <c r="Z40" i="13"/>
  <c r="W40" i="13"/>
  <c r="S40" i="13"/>
  <c r="O40" i="13"/>
  <c r="J40" i="13"/>
  <c r="F40" i="13"/>
  <c r="AB39" i="13"/>
  <c r="AC39" i="13" s="1"/>
  <c r="Z39" i="13"/>
  <c r="W39" i="13"/>
  <c r="S39" i="13"/>
  <c r="O39" i="13"/>
  <c r="J39" i="13"/>
  <c r="F39" i="13"/>
  <c r="K39" i="13" s="1"/>
  <c r="Z38" i="13"/>
  <c r="W38" i="13"/>
  <c r="S38" i="13"/>
  <c r="O38" i="13"/>
  <c r="J38" i="13"/>
  <c r="F38" i="13"/>
  <c r="K38" i="13" s="1"/>
  <c r="AA38" i="13" s="1"/>
  <c r="AB38" i="13" s="1"/>
  <c r="AC38" i="13" s="1"/>
  <c r="Z37" i="13"/>
  <c r="W37" i="13"/>
  <c r="S37" i="13"/>
  <c r="O37" i="13"/>
  <c r="J37" i="13"/>
  <c r="F37" i="13"/>
  <c r="Z36" i="13"/>
  <c r="W36" i="13"/>
  <c r="S36" i="13"/>
  <c r="O36" i="13"/>
  <c r="J36" i="13"/>
  <c r="F36" i="13"/>
  <c r="AB35" i="13"/>
  <c r="AC35" i="13" s="1"/>
  <c r="Z35" i="13"/>
  <c r="W35" i="13"/>
  <c r="S35" i="13"/>
  <c r="O35" i="13"/>
  <c r="J35" i="13"/>
  <c r="F35" i="13"/>
  <c r="AB34" i="13"/>
  <c r="AC34" i="13" s="1"/>
  <c r="Z34" i="13"/>
  <c r="W34" i="13"/>
  <c r="S34" i="13"/>
  <c r="O34" i="13"/>
  <c r="J34" i="13"/>
  <c r="F34" i="13"/>
  <c r="AB33" i="13"/>
  <c r="AC33" i="13" s="1"/>
  <c r="Z33" i="13"/>
  <c r="W33" i="13"/>
  <c r="S33" i="13"/>
  <c r="O33" i="13"/>
  <c r="J33" i="13"/>
  <c r="F33" i="13"/>
  <c r="AB32" i="13"/>
  <c r="AC32" i="13" s="1"/>
  <c r="Z32" i="13"/>
  <c r="W32" i="13"/>
  <c r="S32" i="13"/>
  <c r="O32" i="13"/>
  <c r="J32" i="13"/>
  <c r="F32" i="13"/>
  <c r="AB31" i="13"/>
  <c r="AC31" i="13" s="1"/>
  <c r="Z31" i="13"/>
  <c r="W31" i="13"/>
  <c r="S31" i="13"/>
  <c r="O31" i="13"/>
  <c r="J31" i="13"/>
  <c r="F31" i="13"/>
  <c r="AB30" i="13"/>
  <c r="AC30" i="13" s="1"/>
  <c r="Z30" i="13"/>
  <c r="W30" i="13"/>
  <c r="S30" i="13"/>
  <c r="O30" i="13"/>
  <c r="J30" i="13"/>
  <c r="F30" i="13"/>
  <c r="Z29" i="13"/>
  <c r="W29" i="13"/>
  <c r="S29" i="13"/>
  <c r="O29" i="13"/>
  <c r="J29" i="13"/>
  <c r="F29" i="13"/>
  <c r="AB28" i="13"/>
  <c r="AC28" i="13" s="1"/>
  <c r="Z28" i="13"/>
  <c r="W28" i="13"/>
  <c r="S28" i="13"/>
  <c r="O28" i="13"/>
  <c r="J28" i="13"/>
  <c r="F28" i="13"/>
  <c r="AB27" i="13"/>
  <c r="AC27" i="13" s="1"/>
  <c r="Z27" i="13"/>
  <c r="W27" i="13"/>
  <c r="S27" i="13"/>
  <c r="O27" i="13"/>
  <c r="J27" i="13"/>
  <c r="F27" i="13"/>
  <c r="Z26" i="13"/>
  <c r="W26" i="13"/>
  <c r="S26" i="13"/>
  <c r="O26" i="13"/>
  <c r="J26" i="13"/>
  <c r="F26" i="13"/>
  <c r="AB25" i="13"/>
  <c r="AC25" i="13" s="1"/>
  <c r="Z25" i="13"/>
  <c r="W25" i="13"/>
  <c r="S25" i="13"/>
  <c r="O25" i="13"/>
  <c r="J25" i="13"/>
  <c r="F25" i="13"/>
  <c r="Z24" i="13"/>
  <c r="W24" i="13"/>
  <c r="S24" i="13"/>
  <c r="O24" i="13"/>
  <c r="J24" i="13"/>
  <c r="F24" i="13"/>
  <c r="Z23" i="13"/>
  <c r="W23" i="13"/>
  <c r="S23" i="13"/>
  <c r="J23" i="13"/>
  <c r="F23" i="13"/>
  <c r="AB22" i="13"/>
  <c r="AC22" i="13" s="1"/>
  <c r="Z22" i="13"/>
  <c r="W22" i="13"/>
  <c r="S22" i="13"/>
  <c r="O22" i="13"/>
  <c r="J22" i="13"/>
  <c r="F22" i="13"/>
  <c r="Z21" i="13"/>
  <c r="W21" i="13"/>
  <c r="S21" i="13"/>
  <c r="O21" i="13"/>
  <c r="J21" i="13"/>
  <c r="F21" i="13"/>
  <c r="AB20" i="13"/>
  <c r="AC20" i="13" s="1"/>
  <c r="Z20" i="13"/>
  <c r="W20" i="13"/>
  <c r="S20" i="13"/>
  <c r="O20" i="13"/>
  <c r="J20" i="13"/>
  <c r="F20" i="13"/>
  <c r="AB19" i="13"/>
  <c r="AC19" i="13" s="1"/>
  <c r="Z19" i="13"/>
  <c r="W19" i="13"/>
  <c r="S19" i="13"/>
  <c r="O19" i="13"/>
  <c r="J19" i="13"/>
  <c r="F19" i="13"/>
  <c r="AB18" i="13"/>
  <c r="AC18" i="13" s="1"/>
  <c r="Z18" i="13"/>
  <c r="W18" i="13"/>
  <c r="S18" i="13"/>
  <c r="O18" i="13"/>
  <c r="J18" i="13"/>
  <c r="F18" i="13"/>
  <c r="K18" i="13" s="1"/>
  <c r="Z17" i="13"/>
  <c r="W17" i="13"/>
  <c r="S17" i="13"/>
  <c r="O17" i="13"/>
  <c r="J17" i="13"/>
  <c r="F17" i="13"/>
  <c r="AB16" i="13"/>
  <c r="AC16" i="13" s="1"/>
  <c r="Z16" i="13"/>
  <c r="W16" i="13"/>
  <c r="S16" i="13"/>
  <c r="O16" i="13"/>
  <c r="J16" i="13"/>
  <c r="F16" i="13"/>
  <c r="Z15" i="13"/>
  <c r="W15" i="13"/>
  <c r="S15" i="13"/>
  <c r="O15" i="13"/>
  <c r="J15" i="13"/>
  <c r="F15" i="13"/>
  <c r="Z14" i="13"/>
  <c r="W14" i="13"/>
  <c r="S14" i="13"/>
  <c r="O14" i="13"/>
  <c r="J14" i="13"/>
  <c r="F14" i="13"/>
  <c r="AI13" i="13"/>
  <c r="Z13" i="13"/>
  <c r="W13" i="13"/>
  <c r="S13" i="13"/>
  <c r="O13" i="13"/>
  <c r="J13" i="13"/>
  <c r="F13" i="13"/>
  <c r="AB12" i="13"/>
  <c r="AC12" i="13" s="1"/>
  <c r="Z12" i="13"/>
  <c r="W12" i="13"/>
  <c r="S12" i="13"/>
  <c r="O12" i="13"/>
  <c r="J12" i="13"/>
  <c r="F12" i="13"/>
  <c r="AB11" i="13"/>
  <c r="AC11" i="13" s="1"/>
  <c r="Z11" i="13"/>
  <c r="W11" i="13"/>
  <c r="S11" i="13"/>
  <c r="O11" i="13"/>
  <c r="J11" i="13"/>
  <c r="F11" i="13"/>
  <c r="Z10" i="13"/>
  <c r="W10" i="13"/>
  <c r="S10" i="13"/>
  <c r="O10" i="13"/>
  <c r="J10" i="13"/>
  <c r="F10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B9" i="13"/>
  <c r="AC9" i="13" s="1"/>
  <c r="Z9" i="13"/>
  <c r="W9" i="13"/>
  <c r="S9" i="13"/>
  <c r="O9" i="13"/>
  <c r="J9" i="13"/>
  <c r="F9" i="13"/>
  <c r="AE13" i="12"/>
  <c r="AG8" i="6"/>
  <c r="AI13" i="11"/>
  <c r="Z52" i="12"/>
  <c r="W52" i="12"/>
  <c r="S52" i="12"/>
  <c r="O52" i="12"/>
  <c r="J52" i="12"/>
  <c r="F52" i="12"/>
  <c r="Z51" i="12"/>
  <c r="W51" i="12"/>
  <c r="S51" i="12"/>
  <c r="O51" i="12"/>
  <c r="J51" i="12"/>
  <c r="F51" i="12"/>
  <c r="Z50" i="12"/>
  <c r="W50" i="12"/>
  <c r="S50" i="12"/>
  <c r="O50" i="12"/>
  <c r="J50" i="12"/>
  <c r="F50" i="12"/>
  <c r="Z49" i="12"/>
  <c r="W49" i="12"/>
  <c r="S49" i="12"/>
  <c r="O49" i="12"/>
  <c r="J49" i="12"/>
  <c r="F49" i="12"/>
  <c r="Z48" i="12"/>
  <c r="W48" i="12"/>
  <c r="S48" i="12"/>
  <c r="O48" i="12"/>
  <c r="J48" i="12"/>
  <c r="F48" i="12"/>
  <c r="Z47" i="12"/>
  <c r="S47" i="12"/>
  <c r="O47" i="12"/>
  <c r="J47" i="12"/>
  <c r="F47" i="12"/>
  <c r="Z46" i="12"/>
  <c r="W46" i="12"/>
  <c r="S46" i="12"/>
  <c r="O46" i="12"/>
  <c r="J46" i="12"/>
  <c r="F46" i="12"/>
  <c r="Z45" i="12"/>
  <c r="W45" i="12"/>
  <c r="S45" i="12"/>
  <c r="O45" i="12"/>
  <c r="J45" i="12"/>
  <c r="F45" i="12"/>
  <c r="Z44" i="12"/>
  <c r="W44" i="12"/>
  <c r="S44" i="12"/>
  <c r="O44" i="12"/>
  <c r="J44" i="12"/>
  <c r="F44" i="12"/>
  <c r="Z43" i="12"/>
  <c r="W43" i="12"/>
  <c r="S43" i="12"/>
  <c r="O43" i="12"/>
  <c r="J43" i="12"/>
  <c r="F43" i="12"/>
  <c r="Z42" i="12"/>
  <c r="W42" i="12"/>
  <c r="S42" i="12"/>
  <c r="O42" i="12"/>
  <c r="J42" i="12"/>
  <c r="F42" i="12"/>
  <c r="Z41" i="12"/>
  <c r="W41" i="12"/>
  <c r="S41" i="12"/>
  <c r="O41" i="12"/>
  <c r="J41" i="12"/>
  <c r="F41" i="12"/>
  <c r="Z40" i="12"/>
  <c r="W40" i="12"/>
  <c r="S40" i="12"/>
  <c r="O40" i="12"/>
  <c r="J40" i="12"/>
  <c r="F40" i="12"/>
  <c r="Z39" i="12"/>
  <c r="W39" i="12"/>
  <c r="S39" i="12"/>
  <c r="O39" i="12"/>
  <c r="J39" i="12"/>
  <c r="F39" i="12"/>
  <c r="Z38" i="12"/>
  <c r="W38" i="12"/>
  <c r="S38" i="12"/>
  <c r="O38" i="12"/>
  <c r="J38" i="12"/>
  <c r="F38" i="12"/>
  <c r="Z37" i="12"/>
  <c r="W37" i="12"/>
  <c r="S37" i="12"/>
  <c r="O37" i="12"/>
  <c r="J37" i="12"/>
  <c r="F37" i="12"/>
  <c r="Z36" i="12"/>
  <c r="W36" i="12"/>
  <c r="S36" i="12"/>
  <c r="O36" i="12"/>
  <c r="J36" i="12"/>
  <c r="F36" i="12"/>
  <c r="Z35" i="12"/>
  <c r="S35" i="12"/>
  <c r="J35" i="12"/>
  <c r="F35" i="12"/>
  <c r="Z34" i="12"/>
  <c r="W34" i="12"/>
  <c r="S34" i="12"/>
  <c r="O34" i="12"/>
  <c r="J34" i="12"/>
  <c r="F34" i="12"/>
  <c r="Z33" i="12"/>
  <c r="W33" i="12"/>
  <c r="S33" i="12"/>
  <c r="O33" i="12"/>
  <c r="J33" i="12"/>
  <c r="F33" i="12"/>
  <c r="Z32" i="12"/>
  <c r="W32" i="12"/>
  <c r="S32" i="12"/>
  <c r="O32" i="12"/>
  <c r="J32" i="12"/>
  <c r="F32" i="12"/>
  <c r="Z31" i="12"/>
  <c r="W31" i="12"/>
  <c r="S31" i="12"/>
  <c r="O31" i="12"/>
  <c r="J31" i="12"/>
  <c r="F31" i="12"/>
  <c r="Z30" i="12"/>
  <c r="W30" i="12"/>
  <c r="S30" i="12"/>
  <c r="O30" i="12"/>
  <c r="J30" i="12"/>
  <c r="F30" i="12"/>
  <c r="Z29" i="12"/>
  <c r="W29" i="12"/>
  <c r="S29" i="12"/>
  <c r="O29" i="12"/>
  <c r="J29" i="12"/>
  <c r="F29" i="12"/>
  <c r="Z28" i="12"/>
  <c r="W28" i="12"/>
  <c r="S28" i="12"/>
  <c r="O28" i="12"/>
  <c r="J28" i="12"/>
  <c r="F28" i="12"/>
  <c r="Z27" i="12"/>
  <c r="W27" i="12"/>
  <c r="S27" i="12"/>
  <c r="O27" i="12"/>
  <c r="J27" i="12"/>
  <c r="F27" i="12"/>
  <c r="Z26" i="12"/>
  <c r="O26" i="12"/>
  <c r="J26" i="12"/>
  <c r="F26" i="12"/>
  <c r="Z25" i="12"/>
  <c r="W25" i="12"/>
  <c r="S25" i="12"/>
  <c r="O25" i="12"/>
  <c r="J25" i="12"/>
  <c r="K25" i="12" s="1"/>
  <c r="Z24" i="12"/>
  <c r="W24" i="12"/>
  <c r="S24" i="12"/>
  <c r="O24" i="12"/>
  <c r="J24" i="12"/>
  <c r="F24" i="12"/>
  <c r="Z23" i="12"/>
  <c r="W23" i="12"/>
  <c r="S23" i="12"/>
  <c r="O23" i="12"/>
  <c r="J23" i="12"/>
  <c r="F23" i="12"/>
  <c r="Z22" i="12"/>
  <c r="W22" i="12"/>
  <c r="S22" i="12"/>
  <c r="O22" i="12"/>
  <c r="J22" i="12"/>
  <c r="F22" i="12"/>
  <c r="Z21" i="12"/>
  <c r="S21" i="12"/>
  <c r="J21" i="12"/>
  <c r="F21" i="12"/>
  <c r="Z20" i="12"/>
  <c r="W20" i="12"/>
  <c r="S20" i="12"/>
  <c r="O20" i="12"/>
  <c r="J20" i="12"/>
  <c r="F20" i="12"/>
  <c r="Z19" i="12"/>
  <c r="W19" i="12"/>
  <c r="S19" i="12"/>
  <c r="O19" i="12"/>
  <c r="J19" i="12"/>
  <c r="F19" i="12"/>
  <c r="Z18" i="12"/>
  <c r="W18" i="12"/>
  <c r="S18" i="12"/>
  <c r="O18" i="12"/>
  <c r="J18" i="12"/>
  <c r="F18" i="12"/>
  <c r="Z17" i="12"/>
  <c r="W17" i="12"/>
  <c r="S17" i="12"/>
  <c r="O17" i="12"/>
  <c r="J17" i="12"/>
  <c r="F17" i="12"/>
  <c r="Z16" i="12"/>
  <c r="W16" i="12"/>
  <c r="S16" i="12"/>
  <c r="O16" i="12"/>
  <c r="J16" i="12"/>
  <c r="F16" i="12"/>
  <c r="Z15" i="12"/>
  <c r="W15" i="12"/>
  <c r="S15" i="12"/>
  <c r="O15" i="12"/>
  <c r="J15" i="12"/>
  <c r="F15" i="12"/>
  <c r="Z14" i="12"/>
  <c r="W14" i="12"/>
  <c r="S14" i="12"/>
  <c r="O14" i="12"/>
  <c r="J14" i="12"/>
  <c r="F14" i="12"/>
  <c r="Z13" i="12"/>
  <c r="W13" i="12"/>
  <c r="S13" i="12"/>
  <c r="O13" i="12"/>
  <c r="J13" i="12"/>
  <c r="F13" i="12"/>
  <c r="Z12" i="12"/>
  <c r="W12" i="12"/>
  <c r="S12" i="12"/>
  <c r="O12" i="12"/>
  <c r="J12" i="12"/>
  <c r="F12" i="12"/>
  <c r="Z11" i="12"/>
  <c r="W11" i="12"/>
  <c r="S11" i="12"/>
  <c r="O11" i="12"/>
  <c r="J11" i="12"/>
  <c r="F11" i="12"/>
  <c r="Z10" i="12"/>
  <c r="W10" i="12"/>
  <c r="S10" i="12"/>
  <c r="O10" i="12"/>
  <c r="J10" i="12"/>
  <c r="F10" i="12"/>
  <c r="Z9" i="12"/>
  <c r="W9" i="12"/>
  <c r="S9" i="12"/>
  <c r="O9" i="12"/>
  <c r="J9" i="12"/>
  <c r="F9" i="12"/>
  <c r="S53" i="14" l="1"/>
  <c r="S52" i="14" s="1"/>
  <c r="K20" i="14"/>
  <c r="K41" i="14"/>
  <c r="K38" i="14"/>
  <c r="K18" i="14"/>
  <c r="K35" i="14"/>
  <c r="K45" i="14"/>
  <c r="AA45" i="14" s="1"/>
  <c r="K36" i="14"/>
  <c r="K26" i="14"/>
  <c r="K24" i="14"/>
  <c r="K9" i="12"/>
  <c r="K11" i="12"/>
  <c r="K13" i="12"/>
  <c r="K15" i="12"/>
  <c r="K17" i="12"/>
  <c r="AA17" i="12" s="1"/>
  <c r="K19" i="12"/>
  <c r="K21" i="12"/>
  <c r="K22" i="12"/>
  <c r="AA22" i="12" s="1"/>
  <c r="K24" i="12"/>
  <c r="K49" i="12"/>
  <c r="K51" i="12"/>
  <c r="K24" i="13"/>
  <c r="K34" i="13"/>
  <c r="K10" i="12"/>
  <c r="K12" i="12"/>
  <c r="K14" i="12"/>
  <c r="K16" i="12"/>
  <c r="K18" i="12"/>
  <c r="AA18" i="12" s="1"/>
  <c r="K20" i="12"/>
  <c r="K23" i="12"/>
  <c r="K48" i="12"/>
  <c r="K50" i="12"/>
  <c r="K52" i="12"/>
  <c r="Z53" i="14"/>
  <c r="Z52" i="14" s="1"/>
  <c r="K11" i="14"/>
  <c r="K21" i="14"/>
  <c r="K22" i="14"/>
  <c r="K29" i="14"/>
  <c r="K17" i="14"/>
  <c r="AA17" i="14" s="1"/>
  <c r="W53" i="14"/>
  <c r="W52" i="14" s="1"/>
  <c r="O53" i="14"/>
  <c r="O52" i="14" s="1"/>
  <c r="K31" i="14"/>
  <c r="F53" i="14"/>
  <c r="F52" i="14" s="1"/>
  <c r="K40" i="14"/>
  <c r="K10" i="14"/>
  <c r="K14" i="14"/>
  <c r="K19" i="14"/>
  <c r="AA19" i="14" s="1"/>
  <c r="K16" i="14"/>
  <c r="AA16" i="14" s="1"/>
  <c r="K13" i="14"/>
  <c r="K23" i="14"/>
  <c r="AA23" i="14" s="1"/>
  <c r="AB23" i="14" s="1"/>
  <c r="AC23" i="14" s="1"/>
  <c r="K37" i="14"/>
  <c r="K28" i="14"/>
  <c r="K43" i="14"/>
  <c r="AA43" i="14" s="1"/>
  <c r="K15" i="14"/>
  <c r="K25" i="14"/>
  <c r="K42" i="14"/>
  <c r="K34" i="14"/>
  <c r="K33" i="14"/>
  <c r="K49" i="14"/>
  <c r="K46" i="14"/>
  <c r="K27" i="14"/>
  <c r="AA27" i="14" s="1"/>
  <c r="K50" i="14"/>
  <c r="AA50" i="14" s="1"/>
  <c r="AB50" i="14" s="1"/>
  <c r="AC50" i="14" s="1"/>
  <c r="K32" i="14"/>
  <c r="AA32" i="14" s="1"/>
  <c r="K48" i="14"/>
  <c r="K44" i="14"/>
  <c r="AA44" i="14" s="1"/>
  <c r="AE23" i="14"/>
  <c r="AB16" i="14"/>
  <c r="AC16" i="14" s="1"/>
  <c r="AB43" i="14"/>
  <c r="AC43" i="14" s="1"/>
  <c r="AE46" i="14"/>
  <c r="AB27" i="14"/>
  <c r="AC27" i="14" s="1"/>
  <c r="AE48" i="14"/>
  <c r="AB32" i="14"/>
  <c r="AC32" i="14" s="1"/>
  <c r="AB44" i="14"/>
  <c r="AC44" i="14" s="1"/>
  <c r="AE24" i="14"/>
  <c r="AB31" i="14"/>
  <c r="AC31" i="14" s="1"/>
  <c r="AB17" i="14"/>
  <c r="AC17" i="14" s="1"/>
  <c r="AE37" i="14"/>
  <c r="AB39" i="14"/>
  <c r="AC39" i="14" s="1"/>
  <c r="AB45" i="14"/>
  <c r="AC45" i="14" s="1"/>
  <c r="K9" i="14"/>
  <c r="K50" i="13"/>
  <c r="K48" i="13"/>
  <c r="AA48" i="13" s="1"/>
  <c r="AB48" i="13" s="1"/>
  <c r="AC48" i="13" s="1"/>
  <c r="K29" i="13"/>
  <c r="AA29" i="13" s="1"/>
  <c r="AB29" i="13" s="1"/>
  <c r="AC29" i="13" s="1"/>
  <c r="K22" i="13"/>
  <c r="K25" i="13"/>
  <c r="K17" i="13"/>
  <c r="AA17" i="13" s="1"/>
  <c r="AB17" i="13" s="1"/>
  <c r="AC17" i="13" s="1"/>
  <c r="K10" i="13"/>
  <c r="AB10" i="13" s="1"/>
  <c r="AC10" i="13" s="1"/>
  <c r="K49" i="13"/>
  <c r="K28" i="13"/>
  <c r="K43" i="13"/>
  <c r="AB43" i="13" s="1"/>
  <c r="AC43" i="13" s="1"/>
  <c r="K42" i="13"/>
  <c r="K44" i="13"/>
  <c r="K11" i="13"/>
  <c r="K21" i="13"/>
  <c r="AA21" i="13" s="1"/>
  <c r="AB21" i="13" s="1"/>
  <c r="AC21" i="13" s="1"/>
  <c r="K33" i="13"/>
  <c r="J53" i="13"/>
  <c r="J52" i="13" s="1"/>
  <c r="W53" i="13"/>
  <c r="W52" i="13" s="1"/>
  <c r="Z53" i="13"/>
  <c r="Z52" i="13" s="1"/>
  <c r="S53" i="13"/>
  <c r="S52" i="13" s="1"/>
  <c r="AA24" i="13"/>
  <c r="AB24" i="13" s="1"/>
  <c r="AC24" i="13" s="1"/>
  <c r="AB42" i="13"/>
  <c r="AC42" i="13" s="1"/>
  <c r="O53" i="13"/>
  <c r="O52" i="13" s="1"/>
  <c r="K12" i="13"/>
  <c r="K13" i="13"/>
  <c r="AA13" i="13" s="1"/>
  <c r="K14" i="13"/>
  <c r="K15" i="13"/>
  <c r="AB15" i="13" s="1"/>
  <c r="AC15" i="13" s="1"/>
  <c r="K16" i="13"/>
  <c r="K19" i="13"/>
  <c r="K20" i="13"/>
  <c r="K23" i="13"/>
  <c r="AB23" i="13" s="1"/>
  <c r="AC23" i="13" s="1"/>
  <c r="K26" i="13"/>
  <c r="AA26" i="13" s="1"/>
  <c r="AB26" i="13" s="1"/>
  <c r="AC26" i="13" s="1"/>
  <c r="K27" i="13"/>
  <c r="K30" i="13"/>
  <c r="K31" i="13"/>
  <c r="K32" i="13"/>
  <c r="K35" i="13"/>
  <c r="K36" i="13"/>
  <c r="AB36" i="13" s="1"/>
  <c r="AC36" i="13" s="1"/>
  <c r="K37" i="13"/>
  <c r="AA37" i="13" s="1"/>
  <c r="AB37" i="13" s="1"/>
  <c r="AC37" i="13" s="1"/>
  <c r="K40" i="13"/>
  <c r="K41" i="13"/>
  <c r="K46" i="13"/>
  <c r="AA46" i="13" s="1"/>
  <c r="AB46" i="13" s="1"/>
  <c r="AC46" i="13" s="1"/>
  <c r="K47" i="13"/>
  <c r="AA47" i="13" s="1"/>
  <c r="AB47" i="13" s="1"/>
  <c r="AC47" i="13" s="1"/>
  <c r="K51" i="13"/>
  <c r="AA51" i="13" s="1"/>
  <c r="AB51" i="13" s="1"/>
  <c r="AC51" i="13" s="1"/>
  <c r="F53" i="13"/>
  <c r="F52" i="13" s="1"/>
  <c r="AB14" i="13"/>
  <c r="AC14" i="13" s="1"/>
  <c r="K9" i="13"/>
  <c r="K26" i="12"/>
  <c r="K27" i="12"/>
  <c r="K28" i="12"/>
  <c r="K29" i="12"/>
  <c r="K30" i="12"/>
  <c r="K31" i="12"/>
  <c r="K32" i="12"/>
  <c r="K33" i="12"/>
  <c r="AA33" i="12" s="1"/>
  <c r="K34" i="12"/>
  <c r="AA34" i="12" s="1"/>
  <c r="K35" i="12"/>
  <c r="K36" i="12"/>
  <c r="K37" i="12"/>
  <c r="K38" i="12"/>
  <c r="K39" i="12"/>
  <c r="K40" i="12"/>
  <c r="K41" i="12"/>
  <c r="K42" i="12"/>
  <c r="AA42" i="12" s="1"/>
  <c r="K43" i="12"/>
  <c r="K44" i="12"/>
  <c r="K45" i="12"/>
  <c r="K46" i="12"/>
  <c r="K47" i="12"/>
  <c r="AA47" i="12" s="1"/>
  <c r="AE38" i="14" l="1"/>
  <c r="AE26" i="14"/>
  <c r="AE51" i="14"/>
  <c r="AE47" i="14"/>
  <c r="AB13" i="13"/>
  <c r="AC13" i="13" s="1"/>
  <c r="AE50" i="13"/>
  <c r="AE44" i="14"/>
  <c r="K53" i="14"/>
  <c r="K52" i="14" s="1"/>
  <c r="AE40" i="14"/>
  <c r="AE29" i="14"/>
  <c r="AE21" i="14"/>
  <c r="AE45" i="14"/>
  <c r="AE17" i="14"/>
  <c r="AE18" i="14"/>
  <c r="AE35" i="14"/>
  <c r="AE16" i="14"/>
  <c r="AE31" i="14"/>
  <c r="AE41" i="14"/>
  <c r="AE12" i="14"/>
  <c r="AE28" i="14"/>
  <c r="AA53" i="14"/>
  <c r="AA52" i="14" s="1"/>
  <c r="AE13" i="14"/>
  <c r="AE22" i="14"/>
  <c r="AE34" i="14"/>
  <c r="AE43" i="14"/>
  <c r="AE27" i="14"/>
  <c r="AE49" i="14"/>
  <c r="AE9" i="14"/>
  <c r="AE15" i="14"/>
  <c r="AE20" i="14"/>
  <c r="AE33" i="14"/>
  <c r="AE39" i="14"/>
  <c r="AE50" i="14"/>
  <c r="AE10" i="14"/>
  <c r="AB19" i="14"/>
  <c r="AC19" i="14" s="1"/>
  <c r="AE14" i="14"/>
  <c r="AE19" i="14"/>
  <c r="AE25" i="14"/>
  <c r="AE32" i="14"/>
  <c r="AE36" i="14"/>
  <c r="AE42" i="14"/>
  <c r="AE34" i="13"/>
  <c r="AE47" i="13"/>
  <c r="AE12" i="13"/>
  <c r="AE16" i="13"/>
  <c r="AE25" i="13"/>
  <c r="AE45" i="13"/>
  <c r="K53" i="13"/>
  <c r="K52" i="13" s="1"/>
  <c r="AE35" i="13"/>
  <c r="AE11" i="13"/>
  <c r="AE20" i="13"/>
  <c r="AE29" i="13"/>
  <c r="AE39" i="13"/>
  <c r="AE46" i="13"/>
  <c r="AE26" i="13"/>
  <c r="AE51" i="13"/>
  <c r="AE43" i="13"/>
  <c r="AE42" i="13"/>
  <c r="AE24" i="13"/>
  <c r="AE13" i="13"/>
  <c r="AE18" i="13"/>
  <c r="AE22" i="13"/>
  <c r="AE27" i="13"/>
  <c r="AE32" i="13"/>
  <c r="AE37" i="13"/>
  <c r="AE41" i="13"/>
  <c r="AE9" i="13"/>
  <c r="AE10" i="13"/>
  <c r="AE19" i="13"/>
  <c r="AE31" i="13"/>
  <c r="AE40" i="13"/>
  <c r="AE23" i="13"/>
  <c r="AE14" i="13"/>
  <c r="AE17" i="13"/>
  <c r="AE21" i="13"/>
  <c r="AE28" i="13"/>
  <c r="AE33" i="13"/>
  <c r="AE38" i="13"/>
  <c r="AE44" i="13"/>
  <c r="AE48" i="13"/>
  <c r="AA53" i="13"/>
  <c r="AA52" i="13" s="1"/>
  <c r="AE49" i="13"/>
  <c r="AE36" i="13"/>
  <c r="AE15" i="13"/>
  <c r="Z30" i="11"/>
  <c r="W30" i="11"/>
  <c r="S30" i="11"/>
  <c r="O30" i="11"/>
  <c r="J30" i="11"/>
  <c r="F30" i="11"/>
  <c r="D52" i="11"/>
  <c r="D51" i="11" s="1"/>
  <c r="E52" i="11"/>
  <c r="E51" i="11" s="1"/>
  <c r="G52" i="11"/>
  <c r="G51" i="11" s="1"/>
  <c r="H52" i="11"/>
  <c r="H51" i="11" s="1"/>
  <c r="I52" i="11"/>
  <c r="I51" i="11" s="1"/>
  <c r="L52" i="11"/>
  <c r="L51" i="11" s="1"/>
  <c r="M52" i="11"/>
  <c r="M51" i="11" s="1"/>
  <c r="N52" i="11"/>
  <c r="N51" i="11" s="1"/>
  <c r="P52" i="11"/>
  <c r="Q52" i="11"/>
  <c r="Q51" i="11" s="1"/>
  <c r="R52" i="11"/>
  <c r="R51" i="11" s="1"/>
  <c r="T52" i="11"/>
  <c r="T51" i="11" s="1"/>
  <c r="U52" i="11"/>
  <c r="U51" i="11" s="1"/>
  <c r="V52" i="11"/>
  <c r="V51" i="11" s="1"/>
  <c r="X52" i="11"/>
  <c r="X51" i="11" s="1"/>
  <c r="Y52" i="11"/>
  <c r="Y51" i="11" s="1"/>
  <c r="C52" i="11"/>
  <c r="C51" i="11" s="1"/>
  <c r="P51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B40" i="11"/>
  <c r="Z40" i="11"/>
  <c r="W40" i="11"/>
  <c r="S40" i="11"/>
  <c r="O40" i="11"/>
  <c r="J40" i="11"/>
  <c r="F40" i="11"/>
  <c r="Z23" i="11"/>
  <c r="W23" i="11"/>
  <c r="S23" i="11"/>
  <c r="J23" i="11"/>
  <c r="F23" i="11"/>
  <c r="AB50" i="11"/>
  <c r="Z50" i="11"/>
  <c r="W50" i="11"/>
  <c r="S50" i="11"/>
  <c r="O50" i="11"/>
  <c r="J50" i="11"/>
  <c r="F50" i="11"/>
  <c r="AB49" i="11"/>
  <c r="Z49" i="11"/>
  <c r="W49" i="11"/>
  <c r="S49" i="11"/>
  <c r="O49" i="11"/>
  <c r="J49" i="11"/>
  <c r="F49" i="11"/>
  <c r="AB48" i="11"/>
  <c r="Z48" i="11"/>
  <c r="W48" i="11"/>
  <c r="S48" i="11"/>
  <c r="O48" i="11"/>
  <c r="J48" i="11"/>
  <c r="F48" i="11"/>
  <c r="AB47" i="11"/>
  <c r="AC47" i="11" s="1"/>
  <c r="Z47" i="11"/>
  <c r="W47" i="11"/>
  <c r="S47" i="11"/>
  <c r="O47" i="11"/>
  <c r="J47" i="11"/>
  <c r="F47" i="11"/>
  <c r="AB46" i="11"/>
  <c r="Z46" i="11"/>
  <c r="W46" i="11"/>
  <c r="S46" i="11"/>
  <c r="O46" i="11"/>
  <c r="J46" i="11"/>
  <c r="F46" i="11"/>
  <c r="AB45" i="11"/>
  <c r="AC45" i="11" s="1"/>
  <c r="Z45" i="11"/>
  <c r="W45" i="11"/>
  <c r="S45" i="11"/>
  <c r="O45" i="11"/>
  <c r="J45" i="11"/>
  <c r="F45" i="11"/>
  <c r="AB44" i="11"/>
  <c r="Z44" i="11"/>
  <c r="W44" i="11"/>
  <c r="S44" i="11"/>
  <c r="O44" i="11"/>
  <c r="J44" i="11"/>
  <c r="F44" i="11"/>
  <c r="Z43" i="11"/>
  <c r="W43" i="11"/>
  <c r="S43" i="11"/>
  <c r="O43" i="11"/>
  <c r="J43" i="11"/>
  <c r="F43" i="11"/>
  <c r="Z42" i="11"/>
  <c r="W42" i="11"/>
  <c r="S42" i="11"/>
  <c r="O42" i="11"/>
  <c r="J42" i="11"/>
  <c r="F42" i="11"/>
  <c r="AB41" i="11"/>
  <c r="Z41" i="11"/>
  <c r="W41" i="11"/>
  <c r="S41" i="11"/>
  <c r="O41" i="11"/>
  <c r="J41" i="11"/>
  <c r="F41" i="11"/>
  <c r="AB39" i="11"/>
  <c r="Z39" i="11"/>
  <c r="W39" i="11"/>
  <c r="S39" i="11"/>
  <c r="O39" i="11"/>
  <c r="J39" i="11"/>
  <c r="F39" i="11"/>
  <c r="AB38" i="11"/>
  <c r="Z38" i="11"/>
  <c r="W38" i="11"/>
  <c r="S38" i="11"/>
  <c r="O38" i="11"/>
  <c r="J38" i="11"/>
  <c r="F38" i="11"/>
  <c r="AB37" i="11"/>
  <c r="Z37" i="11"/>
  <c r="W37" i="11"/>
  <c r="S37" i="11"/>
  <c r="O37" i="11"/>
  <c r="J37" i="11"/>
  <c r="F37" i="11"/>
  <c r="Z36" i="11"/>
  <c r="W36" i="11"/>
  <c r="S36" i="11"/>
  <c r="O36" i="11"/>
  <c r="J36" i="11"/>
  <c r="F36" i="11"/>
  <c r="AB35" i="11"/>
  <c r="Z35" i="11"/>
  <c r="W35" i="11"/>
  <c r="S35" i="11"/>
  <c r="O35" i="11"/>
  <c r="J35" i="11"/>
  <c r="F35" i="11"/>
  <c r="AB34" i="11"/>
  <c r="Z34" i="11"/>
  <c r="W34" i="11"/>
  <c r="S34" i="11"/>
  <c r="O34" i="11"/>
  <c r="J34" i="11"/>
  <c r="F34" i="11"/>
  <c r="AB33" i="11"/>
  <c r="Z33" i="11"/>
  <c r="W33" i="11"/>
  <c r="S33" i="11"/>
  <c r="O33" i="11"/>
  <c r="J33" i="11"/>
  <c r="F33" i="11"/>
  <c r="AB32" i="11"/>
  <c r="Z32" i="11"/>
  <c r="W32" i="11"/>
  <c r="S32" i="11"/>
  <c r="O32" i="11"/>
  <c r="J32" i="11"/>
  <c r="F32" i="11"/>
  <c r="AB31" i="11"/>
  <c r="Z31" i="11"/>
  <c r="W31" i="11"/>
  <c r="S31" i="11"/>
  <c r="O31" i="11"/>
  <c r="J31" i="11"/>
  <c r="F31" i="11"/>
  <c r="AB29" i="11"/>
  <c r="Z29" i="11"/>
  <c r="W29" i="11"/>
  <c r="S29" i="11"/>
  <c r="O29" i="11"/>
  <c r="J29" i="11"/>
  <c r="F29" i="11"/>
  <c r="AB28" i="11"/>
  <c r="Z28" i="11"/>
  <c r="W28" i="11"/>
  <c r="S28" i="11"/>
  <c r="O28" i="11"/>
  <c r="J28" i="11"/>
  <c r="F28" i="11"/>
  <c r="AB27" i="11"/>
  <c r="Z27" i="11"/>
  <c r="W27" i="11"/>
  <c r="S27" i="11"/>
  <c r="O27" i="11"/>
  <c r="J27" i="11"/>
  <c r="F27" i="11"/>
  <c r="AB26" i="11"/>
  <c r="Z26" i="11"/>
  <c r="W26" i="11"/>
  <c r="S26" i="11"/>
  <c r="O26" i="11"/>
  <c r="J26" i="11"/>
  <c r="F26" i="11"/>
  <c r="AB25" i="11"/>
  <c r="Z25" i="11"/>
  <c r="W25" i="11"/>
  <c r="S25" i="11"/>
  <c r="O25" i="11"/>
  <c r="J25" i="11"/>
  <c r="F25" i="11"/>
  <c r="AB22" i="11"/>
  <c r="Z22" i="11"/>
  <c r="W22" i="11"/>
  <c r="S22" i="11"/>
  <c r="O22" i="11"/>
  <c r="J22" i="11"/>
  <c r="F22" i="11"/>
  <c r="AB21" i="11"/>
  <c r="AC21" i="11" s="1"/>
  <c r="Z21" i="11"/>
  <c r="W21" i="11"/>
  <c r="S21" i="11"/>
  <c r="O21" i="11"/>
  <c r="J21" i="11"/>
  <c r="F21" i="11"/>
  <c r="AB18" i="11"/>
  <c r="AC18" i="11" s="1"/>
  <c r="Z18" i="11"/>
  <c r="W18" i="11"/>
  <c r="S18" i="11"/>
  <c r="O18" i="11"/>
  <c r="J18" i="11"/>
  <c r="F18" i="11"/>
  <c r="AB17" i="11"/>
  <c r="AC17" i="11" s="1"/>
  <c r="Z17" i="11"/>
  <c r="W17" i="11"/>
  <c r="S17" i="11"/>
  <c r="O17" i="11"/>
  <c r="J17" i="11"/>
  <c r="F17" i="11"/>
  <c r="AB19" i="11"/>
  <c r="AC19" i="11" s="1"/>
  <c r="Z19" i="11"/>
  <c r="W19" i="11"/>
  <c r="S19" i="11"/>
  <c r="O19" i="11"/>
  <c r="J19" i="11"/>
  <c r="F19" i="11"/>
  <c r="AB20" i="11"/>
  <c r="AC20" i="11" s="1"/>
  <c r="Z20" i="11"/>
  <c r="W20" i="11"/>
  <c r="S20" i="11"/>
  <c r="O20" i="11"/>
  <c r="J20" i="11"/>
  <c r="F20" i="11"/>
  <c r="K20" i="11" s="1"/>
  <c r="AB16" i="11"/>
  <c r="Z16" i="11"/>
  <c r="W16" i="11"/>
  <c r="S16" i="11"/>
  <c r="O16" i="11"/>
  <c r="J16" i="11"/>
  <c r="F16" i="11"/>
  <c r="Z15" i="11"/>
  <c r="W15" i="11"/>
  <c r="S15" i="11"/>
  <c r="O15" i="11"/>
  <c r="J15" i="11"/>
  <c r="F15" i="11"/>
  <c r="Z14" i="11"/>
  <c r="W14" i="11"/>
  <c r="S14" i="11"/>
  <c r="O14" i="11"/>
  <c r="J14" i="11"/>
  <c r="F14" i="11"/>
  <c r="AB13" i="11"/>
  <c r="AC13" i="11" s="1"/>
  <c r="Z13" i="11"/>
  <c r="W13" i="11"/>
  <c r="S13" i="11"/>
  <c r="O13" i="11"/>
  <c r="J13" i="11"/>
  <c r="F13" i="11"/>
  <c r="AB12" i="11"/>
  <c r="AC12" i="11" s="1"/>
  <c r="Z12" i="11"/>
  <c r="W12" i="11"/>
  <c r="S12" i="11"/>
  <c r="O12" i="11"/>
  <c r="J12" i="11"/>
  <c r="F12" i="11"/>
  <c r="AB11" i="11"/>
  <c r="Z11" i="11"/>
  <c r="W11" i="11"/>
  <c r="S11" i="11"/>
  <c r="O11" i="11"/>
  <c r="J11" i="11"/>
  <c r="F11" i="11"/>
  <c r="Z10" i="11"/>
  <c r="W10" i="11"/>
  <c r="S10" i="11"/>
  <c r="O10" i="11"/>
  <c r="J10" i="11"/>
  <c r="F10" i="11"/>
  <c r="AB9" i="11"/>
  <c r="Z9" i="11"/>
  <c r="W9" i="11"/>
  <c r="S9" i="11"/>
  <c r="O9" i="11"/>
  <c r="J9" i="11"/>
  <c r="F9" i="11"/>
  <c r="Z24" i="11"/>
  <c r="W24" i="11"/>
  <c r="S24" i="11"/>
  <c r="O24" i="11"/>
  <c r="J24" i="11"/>
  <c r="F24" i="11"/>
  <c r="K13" i="11" l="1"/>
  <c r="K17" i="11"/>
  <c r="K38" i="11"/>
  <c r="K45" i="11"/>
  <c r="K22" i="11"/>
  <c r="K28" i="11"/>
  <c r="K33" i="11"/>
  <c r="J52" i="11"/>
  <c r="J51" i="11" s="1"/>
  <c r="S52" i="11"/>
  <c r="S51" i="11" s="1"/>
  <c r="K9" i="11"/>
  <c r="K12" i="11"/>
  <c r="K14" i="11"/>
  <c r="AA14" i="11" s="1"/>
  <c r="K15" i="11"/>
  <c r="AA15" i="11" s="1"/>
  <c r="AB15" i="11" s="1"/>
  <c r="AC16" i="11" s="1"/>
  <c r="K16" i="11"/>
  <c r="K19" i="11"/>
  <c r="K18" i="11"/>
  <c r="K50" i="11"/>
  <c r="K40" i="11"/>
  <c r="W52" i="11"/>
  <c r="W51" i="11" s="1"/>
  <c r="O52" i="11"/>
  <c r="O51" i="11" s="1"/>
  <c r="K25" i="11"/>
  <c r="K29" i="11"/>
  <c r="K34" i="11"/>
  <c r="K39" i="11"/>
  <c r="K46" i="11"/>
  <c r="AC44" i="11"/>
  <c r="AC48" i="11"/>
  <c r="F52" i="11"/>
  <c r="F51" i="11" s="1"/>
  <c r="K10" i="11"/>
  <c r="AA10" i="11" s="1"/>
  <c r="AB10" i="11" s="1"/>
  <c r="K11" i="11"/>
  <c r="K49" i="11"/>
  <c r="Z52" i="11"/>
  <c r="Z51" i="11" s="1"/>
  <c r="K30" i="11"/>
  <c r="AC25" i="11"/>
  <c r="AC28" i="11"/>
  <c r="AC29" i="11"/>
  <c r="AC33" i="11"/>
  <c r="AC34" i="11"/>
  <c r="AC38" i="11"/>
  <c r="AC39" i="11"/>
  <c r="K21" i="11"/>
  <c r="AC22" i="11"/>
  <c r="K26" i="11"/>
  <c r="K27" i="11"/>
  <c r="AC26" i="11"/>
  <c r="AC27" i="11"/>
  <c r="K31" i="11"/>
  <c r="K32" i="11"/>
  <c r="AC31" i="11"/>
  <c r="AC32" i="11"/>
  <c r="K35" i="11"/>
  <c r="K36" i="11"/>
  <c r="AA36" i="11" s="1"/>
  <c r="AB36" i="11" s="1"/>
  <c r="AC35" i="11" s="1"/>
  <c r="K37" i="11"/>
  <c r="AC37" i="11"/>
  <c r="K41" i="11"/>
  <c r="K42" i="11"/>
  <c r="AA42" i="11" s="1"/>
  <c r="AB42" i="11" s="1"/>
  <c r="K43" i="11"/>
  <c r="AA43" i="11" s="1"/>
  <c r="AB43" i="11" s="1"/>
  <c r="K44" i="11"/>
  <c r="K47" i="11"/>
  <c r="K48" i="11"/>
  <c r="AC46" i="11"/>
  <c r="K23" i="11"/>
  <c r="AA23" i="11" s="1"/>
  <c r="AB23" i="11" s="1"/>
  <c r="AB14" i="11"/>
  <c r="K24" i="11"/>
  <c r="AC50" i="11"/>
  <c r="K52" i="11" l="1"/>
  <c r="K51" i="11" s="1"/>
  <c r="AC40" i="11"/>
  <c r="AC42" i="11"/>
  <c r="AC41" i="11"/>
  <c r="AC43" i="11"/>
  <c r="AC15" i="11"/>
  <c r="AC14" i="11"/>
  <c r="AC11" i="11"/>
  <c r="AC10" i="11"/>
  <c r="AC49" i="11"/>
  <c r="AC23" i="11"/>
  <c r="AC36" i="11"/>
  <c r="AA24" i="11"/>
  <c r="AB30" i="11" l="1"/>
  <c r="AC30" i="11" s="1"/>
  <c r="AA52" i="11"/>
  <c r="AA51" i="11" s="1"/>
  <c r="AE48" i="11"/>
  <c r="AE46" i="11"/>
  <c r="AE44" i="11"/>
  <c r="AE42" i="11"/>
  <c r="AE38" i="11"/>
  <c r="AE36" i="11"/>
  <c r="AE33" i="11"/>
  <c r="AE31" i="11"/>
  <c r="AE28" i="11"/>
  <c r="AE26" i="11"/>
  <c r="AE24" i="11"/>
  <c r="AE22" i="11"/>
  <c r="AE47" i="11"/>
  <c r="AE45" i="11"/>
  <c r="AE43" i="11"/>
  <c r="AE39" i="11"/>
  <c r="AE37" i="11"/>
  <c r="AE34" i="11"/>
  <c r="AE32" i="11"/>
  <c r="AE29" i="11"/>
  <c r="AE27" i="11"/>
  <c r="AE25" i="11"/>
  <c r="AE23" i="11"/>
  <c r="AE21" i="11"/>
  <c r="AE20" i="11"/>
  <c r="AE19" i="11"/>
  <c r="AE18" i="11"/>
  <c r="AE17" i="11"/>
  <c r="AE14" i="11"/>
  <c r="AE13" i="11"/>
  <c r="AE12" i="11"/>
  <c r="AE10" i="11"/>
  <c r="AE9" i="11"/>
  <c r="AB24" i="11"/>
  <c r="AE11" i="11"/>
  <c r="AE16" i="11"/>
  <c r="AE50" i="11"/>
  <c r="AE35" i="11"/>
  <c r="AE40" i="11"/>
  <c r="AE41" i="11"/>
  <c r="AE49" i="11"/>
  <c r="AE15" i="11"/>
  <c r="AC9" i="11" l="1"/>
  <c r="AC24" i="11"/>
  <c r="O22" i="6" l="1"/>
  <c r="S44" i="6"/>
  <c r="W44" i="6"/>
  <c r="W38" i="6"/>
  <c r="W23" i="6"/>
  <c r="S23" i="6"/>
  <c r="W40" i="6"/>
  <c r="O40" i="6"/>
  <c r="W33" i="6"/>
  <c r="Z33" i="6"/>
  <c r="S33" i="6"/>
  <c r="O33" i="6"/>
  <c r="J33" i="6"/>
  <c r="F33" i="6"/>
  <c r="Z20" i="6"/>
  <c r="W20" i="6"/>
  <c r="W31" i="6"/>
  <c r="S20" i="6"/>
  <c r="O20" i="6"/>
  <c r="O31" i="6"/>
  <c r="J20" i="6"/>
  <c r="F20" i="6"/>
  <c r="K20" i="6" l="1"/>
  <c r="AA20" i="6" s="1"/>
  <c r="K33" i="6"/>
  <c r="AA33" i="6" s="1"/>
  <c r="AB33" i="6" l="1"/>
  <c r="AB20" i="6"/>
  <c r="Z38" i="6"/>
  <c r="S38" i="6"/>
  <c r="O38" i="6"/>
  <c r="J38" i="6"/>
  <c r="F38" i="6"/>
  <c r="Z39" i="6"/>
  <c r="W39" i="6"/>
  <c r="S39" i="6"/>
  <c r="O39" i="6"/>
  <c r="J39" i="6"/>
  <c r="F39" i="6"/>
  <c r="Z28" i="6"/>
  <c r="W28" i="6"/>
  <c r="S28" i="6"/>
  <c r="O28" i="6"/>
  <c r="J28" i="6"/>
  <c r="F28" i="6"/>
  <c r="Z44" i="6"/>
  <c r="O44" i="6"/>
  <c r="J44" i="6"/>
  <c r="F44" i="6"/>
  <c r="Z27" i="6"/>
  <c r="W27" i="6"/>
  <c r="S27" i="6"/>
  <c r="O27" i="6"/>
  <c r="J27" i="6"/>
  <c r="F27" i="6"/>
  <c r="K27" i="6" l="1"/>
  <c r="AA27" i="6" s="1"/>
  <c r="K44" i="6"/>
  <c r="AA44" i="6" s="1"/>
  <c r="K28" i="6"/>
  <c r="AA28" i="6" s="1"/>
  <c r="K39" i="6"/>
  <c r="AA39" i="6" s="1"/>
  <c r="K38" i="6"/>
  <c r="AA38" i="6" s="1"/>
  <c r="Z31" i="6"/>
  <c r="S31" i="6"/>
  <c r="J31" i="6"/>
  <c r="F31" i="6"/>
  <c r="Z37" i="6"/>
  <c r="W37" i="6"/>
  <c r="S37" i="6"/>
  <c r="O37" i="6"/>
  <c r="J37" i="6"/>
  <c r="F37" i="6"/>
  <c r="Z23" i="6"/>
  <c r="O23" i="6"/>
  <c r="J23" i="6"/>
  <c r="F23" i="6"/>
  <c r="Z43" i="6"/>
  <c r="W43" i="6"/>
  <c r="S43" i="6"/>
  <c r="O43" i="6"/>
  <c r="J43" i="6"/>
  <c r="F43" i="6"/>
  <c r="Z25" i="6"/>
  <c r="W25" i="6"/>
  <c r="S25" i="6"/>
  <c r="O25" i="6"/>
  <c r="J25" i="6"/>
  <c r="F25" i="6"/>
  <c r="Z13" i="6"/>
  <c r="W13" i="6"/>
  <c r="S13" i="6"/>
  <c r="O13" i="6"/>
  <c r="J13" i="6"/>
  <c r="F13" i="6"/>
  <c r="Z40" i="6"/>
  <c r="S40" i="6"/>
  <c r="J40" i="6"/>
  <c r="F40" i="6"/>
  <c r="Z12" i="6"/>
  <c r="W12" i="6"/>
  <c r="S12" i="6"/>
  <c r="O12" i="6"/>
  <c r="J12" i="6"/>
  <c r="F12" i="6"/>
  <c r="Z10" i="6"/>
  <c r="W10" i="6"/>
  <c r="S10" i="6"/>
  <c r="O10" i="6"/>
  <c r="J10" i="6"/>
  <c r="F10" i="6"/>
  <c r="Z17" i="6"/>
  <c r="W17" i="6"/>
  <c r="S17" i="6"/>
  <c r="O17" i="6"/>
  <c r="J17" i="6"/>
  <c r="F17" i="6"/>
  <c r="Z19" i="6"/>
  <c r="W19" i="6"/>
  <c r="S19" i="6"/>
  <c r="O19" i="6"/>
  <c r="J19" i="6"/>
  <c r="F19" i="6"/>
  <c r="Z14" i="6"/>
  <c r="W14" i="6"/>
  <c r="S14" i="6"/>
  <c r="O14" i="6"/>
  <c r="J14" i="6"/>
  <c r="F14" i="6"/>
  <c r="Z42" i="6"/>
  <c r="W42" i="6"/>
  <c r="S42" i="6"/>
  <c r="O42" i="6"/>
  <c r="J42" i="6"/>
  <c r="F42" i="6"/>
  <c r="Z34" i="6"/>
  <c r="W34" i="6"/>
  <c r="S34" i="6"/>
  <c r="O34" i="6"/>
  <c r="J34" i="6"/>
  <c r="F34" i="6"/>
  <c r="Z24" i="6"/>
  <c r="W24" i="6"/>
  <c r="S24" i="6"/>
  <c r="O24" i="6"/>
  <c r="J24" i="6"/>
  <c r="F24" i="6"/>
  <c r="Z30" i="6"/>
  <c r="W30" i="6"/>
  <c r="S30" i="6"/>
  <c r="O30" i="6"/>
  <c r="J30" i="6"/>
  <c r="F30" i="6"/>
  <c r="Z21" i="6"/>
  <c r="W21" i="6"/>
  <c r="S21" i="6"/>
  <c r="O21" i="6"/>
  <c r="J21" i="6"/>
  <c r="F21" i="6"/>
  <c r="Z35" i="6"/>
  <c r="W35" i="6"/>
  <c r="S35" i="6"/>
  <c r="O35" i="6"/>
  <c r="J35" i="6"/>
  <c r="F35" i="6"/>
  <c r="Z16" i="6"/>
  <c r="W16" i="6"/>
  <c r="S16" i="6"/>
  <c r="O16" i="6"/>
  <c r="J16" i="6"/>
  <c r="F16" i="6"/>
  <c r="Z18" i="6"/>
  <c r="W18" i="6"/>
  <c r="S18" i="6"/>
  <c r="O18" i="6"/>
  <c r="J18" i="6"/>
  <c r="F18" i="6"/>
  <c r="Z26" i="6"/>
  <c r="W26" i="6"/>
  <c r="S26" i="6"/>
  <c r="O26" i="6"/>
  <c r="J26" i="6"/>
  <c r="F26" i="6"/>
  <c r="Z32" i="6"/>
  <c r="W32" i="6"/>
  <c r="S32" i="6"/>
  <c r="O32" i="6"/>
  <c r="J32" i="6"/>
  <c r="F32" i="6"/>
  <c r="Z22" i="6"/>
  <c r="W22" i="6"/>
  <c r="S22" i="6"/>
  <c r="J22" i="6"/>
  <c r="F22" i="6"/>
  <c r="Z41" i="6"/>
  <c r="W41" i="6"/>
  <c r="S41" i="6"/>
  <c r="O41" i="6"/>
  <c r="J41" i="6"/>
  <c r="F41" i="6"/>
  <c r="Z36" i="6"/>
  <c r="W36" i="6"/>
  <c r="S36" i="6"/>
  <c r="O36" i="6"/>
  <c r="J36" i="6"/>
  <c r="F36" i="6"/>
  <c r="Z9" i="6"/>
  <c r="W9" i="6"/>
  <c r="S9" i="6"/>
  <c r="O9" i="6"/>
  <c r="J9" i="6"/>
  <c r="F9" i="6"/>
  <c r="Z11" i="6"/>
  <c r="W11" i="6"/>
  <c r="S11" i="6"/>
  <c r="O11" i="6"/>
  <c r="J11" i="6"/>
  <c r="F11" i="6"/>
  <c r="Z15" i="6"/>
  <c r="W15" i="6"/>
  <c r="S15" i="6"/>
  <c r="O15" i="6"/>
  <c r="J15" i="6"/>
  <c r="F15" i="6"/>
  <c r="Z29" i="6"/>
  <c r="W29" i="6"/>
  <c r="S29" i="6"/>
  <c r="O29" i="6"/>
  <c r="J29" i="6"/>
  <c r="F29" i="6"/>
  <c r="AB39" i="6" l="1"/>
  <c r="AB44" i="6"/>
  <c r="AB38" i="6"/>
  <c r="AB28" i="6"/>
  <c r="AB27" i="6"/>
  <c r="K34" i="6"/>
  <c r="AA34" i="6" s="1"/>
  <c r="K17" i="6"/>
  <c r="AA17" i="6" s="1"/>
  <c r="K10" i="6"/>
  <c r="AA10" i="6" s="1"/>
  <c r="K16" i="6"/>
  <c r="AA16" i="6" s="1"/>
  <c r="K31" i="6"/>
  <c r="AA31" i="6" s="1"/>
  <c r="K29" i="6"/>
  <c r="K35" i="6"/>
  <c r="AA35" i="6" s="1"/>
  <c r="K24" i="6"/>
  <c r="AA24" i="6" s="1"/>
  <c r="K14" i="6"/>
  <c r="AA14" i="6" s="1"/>
  <c r="K18" i="6"/>
  <c r="AA18" i="6" s="1"/>
  <c r="K26" i="6"/>
  <c r="AA26" i="6" s="1"/>
  <c r="K32" i="6"/>
  <c r="AA32" i="6" s="1"/>
  <c r="K22" i="6"/>
  <c r="AA22" i="6" s="1"/>
  <c r="K37" i="6"/>
  <c r="AA37" i="6" s="1"/>
  <c r="K43" i="6"/>
  <c r="AA43" i="6" s="1"/>
  <c r="K25" i="6"/>
  <c r="AA25" i="6" s="1"/>
  <c r="K13" i="6"/>
  <c r="AA13" i="6" s="1"/>
  <c r="K40" i="6"/>
  <c r="AA40" i="6" s="1"/>
  <c r="K12" i="6"/>
  <c r="AA12" i="6" s="1"/>
  <c r="K19" i="6"/>
  <c r="AA19" i="6" s="1"/>
  <c r="K42" i="6"/>
  <c r="AA42" i="6" s="1"/>
  <c r="K30" i="6"/>
  <c r="AA30" i="6" s="1"/>
  <c r="K21" i="6"/>
  <c r="AA21" i="6" s="1"/>
  <c r="K41" i="6"/>
  <c r="AA41" i="6" s="1"/>
  <c r="K36" i="6"/>
  <c r="AA36" i="6" s="1"/>
  <c r="K9" i="6"/>
  <c r="K11" i="6"/>
  <c r="AA11" i="6" s="1"/>
  <c r="K15" i="6"/>
  <c r="AA15" i="6" s="1"/>
  <c r="K23" i="6"/>
  <c r="AA23" i="6" s="1"/>
  <c r="AA9" i="6" l="1"/>
  <c r="AB30" i="6"/>
  <c r="AB19" i="6"/>
  <c r="AB40" i="6"/>
  <c r="AB25" i="6"/>
  <c r="AB37" i="6"/>
  <c r="AB24" i="6"/>
  <c r="AB17" i="6"/>
  <c r="AB23" i="6"/>
  <c r="AB21" i="6"/>
  <c r="AB42" i="6"/>
  <c r="AB12" i="6"/>
  <c r="AB13" i="6"/>
  <c r="AB43" i="6"/>
  <c r="AB14" i="6"/>
  <c r="AB35" i="6"/>
  <c r="AB31" i="6"/>
  <c r="AB10" i="6"/>
  <c r="AB34" i="6"/>
  <c r="AB15" i="6"/>
  <c r="AB9" i="6"/>
  <c r="AB41" i="6"/>
  <c r="AB32" i="6"/>
  <c r="AB18" i="6"/>
  <c r="AA29" i="6"/>
  <c r="AD11" i="6" s="1"/>
  <c r="AB16" i="6"/>
  <c r="AB11" i="6"/>
  <c r="AB36" i="6"/>
  <c r="AB22" i="6"/>
  <c r="AB26" i="6"/>
  <c r="AD44" i="6" l="1"/>
  <c r="AD40" i="6"/>
  <c r="AD36" i="6"/>
  <c r="AD32" i="6"/>
  <c r="AD28" i="6"/>
  <c r="AD24" i="6"/>
  <c r="AD20" i="6"/>
  <c r="AD16" i="6"/>
  <c r="AD12" i="6"/>
  <c r="AD43" i="6"/>
  <c r="AD39" i="6"/>
  <c r="AD35" i="6"/>
  <c r="AD31" i="6"/>
  <c r="AD27" i="6"/>
  <c r="AD23" i="6"/>
  <c r="AD19" i="6"/>
  <c r="AD15" i="6"/>
  <c r="AD10" i="6"/>
  <c r="AD42" i="6"/>
  <c r="AD38" i="6"/>
  <c r="AD34" i="6"/>
  <c r="AD30" i="6"/>
  <c r="AD26" i="6"/>
  <c r="AD22" i="6"/>
  <c r="AD18" i="6"/>
  <c r="AD14" i="6"/>
  <c r="AD9" i="6"/>
  <c r="AD41" i="6"/>
  <c r="AD37" i="6"/>
  <c r="AD33" i="6"/>
  <c r="AD29" i="6"/>
  <c r="AD25" i="6"/>
  <c r="AD21" i="6"/>
  <c r="AD17" i="6"/>
  <c r="AD13" i="6"/>
  <c r="AB29" i="6"/>
  <c r="A12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</calcChain>
</file>

<file path=xl/sharedStrings.xml><?xml version="1.0" encoding="utf-8"?>
<sst xmlns="http://schemas.openxmlformats.org/spreadsheetml/2006/main" count="749" uniqueCount="251">
  <si>
    <t>No.</t>
  </si>
  <si>
    <t>KPKT</t>
  </si>
  <si>
    <t>IPKT</t>
  </si>
  <si>
    <t>KUAL. RENST</t>
  </si>
  <si>
    <t>IMPL. RENS.</t>
  </si>
  <si>
    <t>6=(3+4+5)</t>
  </si>
  <si>
    <t>10=(7+8+9)</t>
  </si>
  <si>
    <t>11=(6+10)</t>
  </si>
  <si>
    <t>15=(12+13+14)</t>
  </si>
  <si>
    <t>JUMLAH NILAI (B)</t>
  </si>
  <si>
    <t>19=(16+17+18)</t>
  </si>
  <si>
    <t>NILAI AKHIR</t>
  </si>
  <si>
    <t>KUAL. PENGU- KURAN</t>
  </si>
  <si>
    <t>IMPL. PENGU- KURAN</t>
  </si>
  <si>
    <t>PENY. INFO. KNRJ</t>
  </si>
  <si>
    <t>D. EVALUASI INTERNAL (10 %)</t>
  </si>
  <si>
    <t xml:space="preserve">JUMLAH </t>
  </si>
  <si>
    <t xml:space="preserve">NILAI </t>
  </si>
  <si>
    <t>( D )</t>
  </si>
  <si>
    <t>JUMLAH</t>
  </si>
  <si>
    <t>NILAI</t>
  </si>
  <si>
    <t>( E )</t>
  </si>
  <si>
    <t>P2KT</t>
  </si>
  <si>
    <t>B. PENGUKURAN KINERJA (20%)</t>
  </si>
  <si>
    <t>C. PELAPORAN KINERJA (15%)</t>
  </si>
  <si>
    <t>E. PENCP. SSARAN/KINRJA ORG. ( 20% )</t>
  </si>
  <si>
    <t>23=(20+21+22)</t>
  </si>
  <si>
    <t>26=(24+25)</t>
  </si>
  <si>
    <t>27=(11+15+19+23+26)</t>
  </si>
  <si>
    <t>BPM &amp; Pemdes</t>
  </si>
  <si>
    <t>SKPD Provinsi NTB</t>
  </si>
  <si>
    <t>Bakesbangpoldagri</t>
  </si>
  <si>
    <t xml:space="preserve">Dishubkominfo </t>
  </si>
  <si>
    <t xml:space="preserve">Inspektorat </t>
  </si>
  <si>
    <t xml:space="preserve">DISNAKERTRANS </t>
  </si>
  <si>
    <t xml:space="preserve">Biro Organisasi </t>
  </si>
  <si>
    <t>BAKORLUH</t>
  </si>
  <si>
    <t>DISDUKCAPIL</t>
  </si>
  <si>
    <t xml:space="preserve">BKD </t>
  </si>
  <si>
    <t>BPBD</t>
  </si>
  <si>
    <t>JML NILAI           (I)</t>
  </si>
  <si>
    <t>JML  NILAI     (II)</t>
  </si>
  <si>
    <t>JML  NILAI   (A)</t>
  </si>
  <si>
    <t>PEMF. INFO. KNRJ</t>
  </si>
  <si>
    <t>JML       NILAI         (C)</t>
  </si>
  <si>
    <t>PEMENUHAN EVAL.</t>
  </si>
  <si>
    <t>KUALI TAS. EVAL.</t>
  </si>
  <si>
    <t>PEMANFAATAN.  EVAL.</t>
  </si>
  <si>
    <t>KNRJ YG DILAP.     OUTPUT</t>
  </si>
  <si>
    <t>KNRJ     YG    DILAP.     OUTCOME</t>
  </si>
  <si>
    <t>PEMEN RENST.</t>
  </si>
  <si>
    <t>PEMEN PENGU- KURAN</t>
  </si>
  <si>
    <t>PEMEN PELAP</t>
  </si>
  <si>
    <t>Keterangan :</t>
  </si>
  <si>
    <t>- CC :  Memadai, perlu banyak perbaikan yang tidak mendasar</t>
  </si>
  <si>
    <t xml:space="preserve">- B   :  Baik perlu Sedikit Perbaikan </t>
  </si>
  <si>
    <t>- C   : Kurang perlu banyak perbaikan, termasuk perubahan yang mendasar</t>
  </si>
  <si>
    <t>KET.</t>
  </si>
  <si>
    <t>Jumlah</t>
  </si>
  <si>
    <t>Rata-rata</t>
  </si>
  <si>
    <t>BLHP</t>
  </si>
  <si>
    <t>BPKAD</t>
  </si>
  <si>
    <t xml:space="preserve">A. PERENCANAAN KINERJA (30%) </t>
  </si>
  <si>
    <t xml:space="preserve">I. PERC. STRATEGIS (10%) </t>
  </si>
  <si>
    <t>II. PERC. KINERJA THNN (20 %)</t>
  </si>
  <si>
    <t>DINAS PARIWISATA</t>
  </si>
  <si>
    <t>IRBAN I</t>
  </si>
  <si>
    <t>Dinas P3AP2KB</t>
  </si>
  <si>
    <t>DISHUT</t>
  </si>
  <si>
    <t>IRBAN II</t>
  </si>
  <si>
    <t>BPMP2T</t>
  </si>
  <si>
    <t>Biro APP&amp;LPBJP</t>
  </si>
  <si>
    <t>Dinas PU &amp;Pent Ruang</t>
  </si>
  <si>
    <t>Disperta&amp;Keswan</t>
  </si>
  <si>
    <t>Biro Adm Perekono</t>
  </si>
  <si>
    <t>Diskanlut&amp;Perikanan</t>
  </si>
  <si>
    <t>BAPPEDA</t>
  </si>
  <si>
    <t>IRBAN III</t>
  </si>
  <si>
    <t>DISKOP UMKM</t>
  </si>
  <si>
    <t xml:space="preserve">RSUP </t>
  </si>
  <si>
    <t>Disperpus&amp;Kearsip</t>
  </si>
  <si>
    <t>Dinas Perkebunan</t>
  </si>
  <si>
    <t>DISPERTA TPH</t>
  </si>
  <si>
    <t>SET DPRD</t>
  </si>
  <si>
    <t>BAPENDA</t>
  </si>
  <si>
    <t>RSJ MUTIARA SUKMA</t>
  </si>
  <si>
    <t>Mataram,      Juli 2017</t>
  </si>
  <si>
    <t>Ibnu Salim, S.H., M.Si.</t>
  </si>
  <si>
    <t>Pembina Utama Muda</t>
  </si>
  <si>
    <t>NIP. 196812311994031070</t>
  </si>
  <si>
    <t>SAT POL PP</t>
  </si>
  <si>
    <t>REKAPITULASI  LAPORAN AKUNTABILITAS KINERJA INSTANSI PEMERINTAH TAHUN 2016</t>
  </si>
  <si>
    <t>HASIL EVALUASI INSPEKTORAT PROVINSI NTB TAHUN 2017</t>
  </si>
  <si>
    <t>Dinas Kesehatan</t>
  </si>
  <si>
    <t>DKP</t>
  </si>
  <si>
    <t>RANKING</t>
  </si>
  <si>
    <t>DINAS DIKBUD</t>
  </si>
  <si>
    <t>DISPERINDAG</t>
  </si>
  <si>
    <t xml:space="preserve"> Inspektur Pembantu Wilayah III,</t>
  </si>
  <si>
    <t>DINAS PERHUBUNGAN</t>
  </si>
  <si>
    <t>DINAS PERUMAHAN DAN PEMUKUMAN</t>
  </si>
  <si>
    <t>DINAS ENERGI DAN SUMBER DAYA MINERAL</t>
  </si>
  <si>
    <t>DINAS LINGKUNGAN HIDUP DAN KEHUTANAN</t>
  </si>
  <si>
    <t>DINAS PEMUDA DAN OLAHRAGA</t>
  </si>
  <si>
    <t>BIRO HUMAS DAN PROTOKOL</t>
  </si>
  <si>
    <t>BADAN PENGELOLAAN PENDAPATAN DAERAH</t>
  </si>
  <si>
    <t>IRBAN  I</t>
  </si>
  <si>
    <t>DINAS PENDIDIKAN DAN KEBUDAYAAN</t>
  </si>
  <si>
    <t>BIRO PEMERINTAHAN</t>
  </si>
  <si>
    <t>DINAS KESEHATAN</t>
  </si>
  <si>
    <t>DINAS SOSIAL</t>
  </si>
  <si>
    <t>BIRO HUKUM</t>
  </si>
  <si>
    <t>KATE GORI</t>
  </si>
  <si>
    <t>IRBAN</t>
  </si>
  <si>
    <t>INSPEKTORAT</t>
  </si>
  <si>
    <t>DINAS PU &amp; PENATAAN RUANG</t>
  </si>
  <si>
    <t>SEKRETARIAT DPRD</t>
  </si>
  <si>
    <t>DISPERPUS &amp; KEARSIPAN</t>
  </si>
  <si>
    <t>BAKESBANGPOLDAGRI</t>
  </si>
  <si>
    <t>BADAN KEPEGAWAIAN DAERAH</t>
  </si>
  <si>
    <t>DINAS PERINDUSTRIAN</t>
  </si>
  <si>
    <t>REKAPITULASI  HASIL EVALUASI SISTEM AKUNTABILITAS KINERJA INSTANSI PEMERINTAH TAHUN 2018</t>
  </si>
  <si>
    <t>DISLUT &amp; PERIKANAN</t>
  </si>
  <si>
    <t xml:space="preserve">BIRO ORGANISASI </t>
  </si>
  <si>
    <t xml:space="preserve">BIRO UMUM </t>
  </si>
  <si>
    <t>BPBD (BELUM ADA TEMPLET</t>
  </si>
  <si>
    <t>DINAS PERDAGANGAN</t>
  </si>
  <si>
    <t>DINAS P3AP2KB</t>
  </si>
  <si>
    <t>BIRO ADM PEREKONOMIAN</t>
  </si>
  <si>
    <t>DPMPTSP</t>
  </si>
  <si>
    <t>BIRO BINA APP &amp; LPBJP</t>
  </si>
  <si>
    <t xml:space="preserve">BIRO KESEJAHTERAAN RAKYAT </t>
  </si>
  <si>
    <t>BPSDM</t>
  </si>
  <si>
    <t>DINAS KETAHANAN PANGAN</t>
  </si>
  <si>
    <t>DINAS KOMINFO DAN STATISTIK</t>
  </si>
  <si>
    <t>DISPMDES &amp; DUKCAPIL</t>
  </si>
  <si>
    <t>INTERPRETASI</t>
  </si>
  <si>
    <t>Pembina Utama Madya</t>
  </si>
  <si>
    <t>Mataram,      Mei 2018</t>
  </si>
  <si>
    <t xml:space="preserve"> Inspektur,</t>
  </si>
  <si>
    <t xml:space="preserve">- BB :  Sangat Baik, memiliki sistem kinerja yang andal </t>
  </si>
  <si>
    <t xml:space="preserve">- B   :  Baik, perlu Sedikit Perbaikan </t>
  </si>
  <si>
    <t>- CC : Cukup, perlu banyak perbaikan yang tidak mendasar</t>
  </si>
  <si>
    <t>- C   : Kurang, perlu banyak perbaikan yang mendasar</t>
  </si>
  <si>
    <t xml:space="preserve">DINAS PERTANIAN DAN PERKEBUNAN </t>
  </si>
  <si>
    <t>REKAPITULASI  LAPORAN AKUNTABILITAS KINERJA INSTANSI PEMERINTAH TAHUN 2015</t>
  </si>
  <si>
    <t>HASIL EVALUASI INSPEKTORAT PROVINSI NTB TAHUN 2016</t>
  </si>
  <si>
    <t>PEMEN RENST</t>
  </si>
  <si>
    <t>1.</t>
  </si>
  <si>
    <t xml:space="preserve">RSJ Mutiara Sukma 700/51 K/2016 </t>
  </si>
  <si>
    <t>B</t>
  </si>
  <si>
    <t>2.</t>
  </si>
  <si>
    <t>Biro Organisasi  700/61 K/2016</t>
  </si>
  <si>
    <t>3.</t>
  </si>
  <si>
    <t>Dinas kesehatan  700/71 K/2016</t>
  </si>
  <si>
    <t>4.</t>
  </si>
  <si>
    <t>BP3AKB 700/77 K/2016</t>
  </si>
  <si>
    <t>5.</t>
  </si>
  <si>
    <t>Satpol PP  700/55 K/2016</t>
  </si>
  <si>
    <t>6.</t>
  </si>
  <si>
    <t>Biro Kerjasama SDA 700/87 K/2016</t>
  </si>
  <si>
    <t>CC</t>
  </si>
  <si>
    <t>7.</t>
  </si>
  <si>
    <t>Dinas PU  700/83 K/2016</t>
  </si>
  <si>
    <t>8.</t>
  </si>
  <si>
    <t>Dishubkominfo  700/84 K/2016</t>
  </si>
  <si>
    <t>9.</t>
  </si>
  <si>
    <t>Dinas Perkebunan 700/73 K/2016</t>
  </si>
  <si>
    <t>10.</t>
  </si>
  <si>
    <t>Biro Adm. Pemth.  700/72 K/2016</t>
  </si>
  <si>
    <t>11.</t>
  </si>
  <si>
    <t>DISLUTKAN 700/49 K/2016</t>
  </si>
  <si>
    <t>12.</t>
  </si>
  <si>
    <t>DIKPORA  700/62 K/2016</t>
  </si>
  <si>
    <t>13.</t>
  </si>
  <si>
    <t>DISDUKCAPIL 700/88 K/2016</t>
  </si>
  <si>
    <t>14.</t>
  </si>
  <si>
    <t>Biro Hukum  700/82 K/2016</t>
  </si>
  <si>
    <t>15.</t>
  </si>
  <si>
    <t>Biro Adm Pemb. 700/89 K/2016</t>
  </si>
  <si>
    <t>16.</t>
  </si>
  <si>
    <t>BPM &amp; Pemdes 700/63 K/2016</t>
  </si>
  <si>
    <t>17.</t>
  </si>
  <si>
    <t>BLHP 700/85 K/2016</t>
  </si>
  <si>
    <t>18.</t>
  </si>
  <si>
    <t>BAKORLUH 700/92 K/2016</t>
  </si>
  <si>
    <t>54,58</t>
  </si>
  <si>
    <t>19.</t>
  </si>
  <si>
    <t>DISBUDPAR 700/ 90 K/2016</t>
  </si>
  <si>
    <t>20.</t>
  </si>
  <si>
    <t>DISTAMBEN 700/ 75 K/2016</t>
  </si>
  <si>
    <t>21.</t>
  </si>
  <si>
    <t>RSUD 700/67 K /2016</t>
  </si>
  <si>
    <t>22.</t>
  </si>
  <si>
    <t>KPID 700/ 69 K/ 2016</t>
  </si>
  <si>
    <t>23.</t>
  </si>
  <si>
    <t>Inspektorat  700/76 K/2016</t>
  </si>
  <si>
    <t>24.</t>
  </si>
  <si>
    <t>Bakesbangpoldagri 700/56 K/2016</t>
  </si>
  <si>
    <t>25.</t>
  </si>
  <si>
    <t>DISNAKERTRANS  700/ 66 K/2016</t>
  </si>
  <si>
    <t>26.</t>
  </si>
  <si>
    <t>Bappeda 700/65 K/2016</t>
  </si>
  <si>
    <t>27.</t>
  </si>
  <si>
    <t>BKP 700/74 K/2016</t>
  </si>
  <si>
    <t>28.</t>
  </si>
  <si>
    <t>Biro Adm. Perek. 700/60 K/2016</t>
  </si>
  <si>
    <t>29.</t>
  </si>
  <si>
    <t>BKD  700/58 K/2016</t>
  </si>
  <si>
    <t>30.</t>
  </si>
  <si>
    <t>D. Pertanian 700/54 K/2016</t>
  </si>
  <si>
    <t>31.</t>
  </si>
  <si>
    <t>Dinas Kehutanan 700/50 K/2016</t>
  </si>
  <si>
    <t>32.</t>
  </si>
  <si>
    <t>Sekt KORPRI 700/52 K/2016</t>
  </si>
  <si>
    <t>C</t>
  </si>
  <si>
    <t>33.</t>
  </si>
  <si>
    <t>Biro Humas 700/70 K/2016</t>
  </si>
  <si>
    <t>34.</t>
  </si>
  <si>
    <t>BAPERPUS 700/68 K/2016</t>
  </si>
  <si>
    <t>35.</t>
  </si>
  <si>
    <t>SEKT. DPRD 700/91 K/2016</t>
  </si>
  <si>
    <t>36.</t>
  </si>
  <si>
    <t>BKPMPT 700/57 K/2016</t>
  </si>
  <si>
    <t>37.</t>
  </si>
  <si>
    <t>Biro Umum  700/ 59 K /2016</t>
  </si>
  <si>
    <t>38.</t>
  </si>
  <si>
    <t>Dinas Peternakan  700/64 K/ 2016</t>
  </si>
  <si>
    <t>39.</t>
  </si>
  <si>
    <t>BPKAD 700/86 K/2016</t>
  </si>
  <si>
    <t>40.</t>
  </si>
  <si>
    <t>DISPERINDAG 700/ 81 K/2016</t>
  </si>
  <si>
    <t>41.</t>
  </si>
  <si>
    <t>Biro Adm. Kesra 700/ 53 K/2016</t>
  </si>
  <si>
    <t>42.</t>
  </si>
  <si>
    <t>BPBD 700/79 K/2016</t>
  </si>
  <si>
    <t>43.</t>
  </si>
  <si>
    <t>DISPENDA 700/78 K/2016</t>
  </si>
  <si>
    <t>44.</t>
  </si>
  <si>
    <t>Diskop UMKM 700/80 K/2016</t>
  </si>
  <si>
    <t>Mataram,      Maret  2016</t>
  </si>
  <si>
    <t>Dr. MUHAMMAD AGUS PATRIA, S.H., MH</t>
  </si>
  <si>
    <t>NIP. 19610801 198710 1 002</t>
  </si>
  <si>
    <t>BB</t>
  </si>
  <si>
    <t>REKAPITULASI  HASIL EVALUASI SISTEM AKUNTABILITAS KINERJA INSTANSI PEMERINTAH TAHUN 2019</t>
  </si>
  <si>
    <t xml:space="preserve">BPBD </t>
  </si>
  <si>
    <t>RSUD PROVINSI NTB</t>
  </si>
  <si>
    <t>DINAS PETERNAKAN</t>
  </si>
  <si>
    <t>IRBAN  II</t>
  </si>
  <si>
    <t>IRBAN  III</t>
  </si>
  <si>
    <t>Mataram,    10 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</si>
</sst>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0;[Red]0"/>
    <numFmt numFmtId="166" formatCode="\Te\x\t"/>
  </numFmts>
  <fonts count="39" x14ac:knownFonts="1">
    <font>
      <sz val="10"/>
      <name val="Arial"/>
      <charset val="1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.5"/>
      <name val="Times New Roman"/>
      <family val="1"/>
    </font>
    <font>
      <sz val="11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theme="1"/>
      <name val="Arial Narrow"/>
      <family val="2"/>
    </font>
    <font>
      <sz val="7"/>
      <name val="Arial Narrow"/>
      <family val="2"/>
    </font>
    <font>
      <b/>
      <sz val="9.5"/>
      <color theme="1"/>
      <name val="Arial Narrow"/>
      <family val="2"/>
    </font>
    <font>
      <sz val="8"/>
      <color theme="1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color rgb="FFFF0000"/>
      <name val="Arial Narrow"/>
      <family val="2"/>
    </font>
    <font>
      <sz val="11.5"/>
      <name val="Arial Narrow"/>
      <family val="2"/>
    </font>
    <font>
      <sz val="11"/>
      <name val="Arial Narrow"/>
      <family val="2"/>
    </font>
    <font>
      <b/>
      <u/>
      <sz val="10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5" fillId="0" borderId="0"/>
    <xf numFmtId="0" fontId="10" fillId="0" borderId="0"/>
    <xf numFmtId="41" fontId="23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1" fillId="0" borderId="0" xfId="6" applyNumberFormat="1" applyFont="1"/>
    <xf numFmtId="0" fontId="12" fillId="0" borderId="0" xfId="6" applyNumberFormat="1" applyFont="1" applyAlignment="1" applyProtection="1"/>
    <xf numFmtId="0" fontId="12" fillId="0" borderId="0" xfId="6" applyNumberFormat="1" applyFont="1" applyAlignment="1" applyProtection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8" fillId="0" borderId="3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4" fontId="19" fillId="0" borderId="3" xfId="0" quotePrefix="1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" fontId="18" fillId="0" borderId="5" xfId="0" applyNumberFormat="1" applyFont="1" applyBorder="1" applyAlignment="1">
      <alignment horizontal="center" vertical="center"/>
    </xf>
    <xf numFmtId="4" fontId="19" fillId="0" borderId="5" xfId="0" quotePrefix="1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5" fontId="1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165" fontId="13" fillId="0" borderId="1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9" fillId="0" borderId="2" xfId="0" quotePrefix="1" applyNumberFormat="1" applyFont="1" applyBorder="1" applyAlignment="1">
      <alignment horizontal="center" vertical="center"/>
    </xf>
    <xf numFmtId="0" fontId="25" fillId="0" borderId="0" xfId="0" applyFont="1"/>
    <xf numFmtId="0" fontId="26" fillId="0" borderId="1" xfId="0" applyFont="1" applyBorder="1" applyAlignment="1">
      <alignment horizontal="centerContinuous" vertical="center"/>
    </xf>
    <xf numFmtId="0" fontId="29" fillId="0" borderId="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5" xfId="0" applyNumberFormat="1" applyFont="1" applyBorder="1" applyAlignment="1">
      <alignment horizontal="center" vertical="center"/>
    </xf>
    <xf numFmtId="4" fontId="30" fillId="0" borderId="3" xfId="0" quotePrefix="1" applyNumberFormat="1" applyFont="1" applyBorder="1" applyAlignment="1">
      <alignment horizontal="center" vertical="center"/>
    </xf>
    <xf numFmtId="4" fontId="30" fillId="0" borderId="5" xfId="0" quotePrefix="1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1" fillId="0" borderId="11" xfId="0" applyFont="1" applyBorder="1" applyAlignment="1">
      <alignment vertical="center"/>
    </xf>
    <xf numFmtId="4" fontId="28" fillId="0" borderId="5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165" fontId="31" fillId="0" borderId="11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 wrapText="1"/>
    </xf>
    <xf numFmtId="165" fontId="27" fillId="0" borderId="11" xfId="0" applyNumberFormat="1" applyFont="1" applyBorder="1" applyAlignment="1">
      <alignment vertical="center"/>
    </xf>
    <xf numFmtId="2" fontId="28" fillId="0" borderId="0" xfId="0" applyNumberFormat="1" applyFont="1" applyAlignment="1">
      <alignment vertical="center"/>
    </xf>
    <xf numFmtId="4" fontId="32" fillId="0" borderId="5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1" fontId="30" fillId="0" borderId="5" xfId="7" quotePrefix="1" applyFont="1" applyBorder="1" applyAlignment="1">
      <alignment horizontal="center" vertical="center"/>
    </xf>
    <xf numFmtId="4" fontId="33" fillId="0" borderId="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65" fontId="27" fillId="0" borderId="0" xfId="0" applyNumberFormat="1" applyFont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/>
    </xf>
    <xf numFmtId="165" fontId="27" fillId="2" borderId="4" xfId="0" applyNumberFormat="1" applyFont="1" applyFill="1" applyBorder="1" applyAlignment="1">
      <alignment vertical="center"/>
    </xf>
    <xf numFmtId="3" fontId="25" fillId="2" borderId="3" xfId="3" applyNumberFormat="1" applyFont="1" applyFill="1" applyBorder="1" applyAlignment="1" applyProtection="1">
      <alignment horizontal="center" vertical="center"/>
    </xf>
    <xf numFmtId="3" fontId="32" fillId="2" borderId="3" xfId="0" applyNumberFormat="1" applyFont="1" applyFill="1" applyBorder="1" applyAlignment="1">
      <alignment horizontal="center" vertical="center"/>
    </xf>
    <xf numFmtId="0" fontId="34" fillId="3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vertical="center"/>
    </xf>
    <xf numFmtId="4" fontId="32" fillId="2" borderId="2" xfId="0" applyNumberFormat="1" applyFont="1" applyFill="1" applyBorder="1" applyAlignment="1">
      <alignment horizontal="center" vertical="center"/>
    </xf>
    <xf numFmtId="4" fontId="30" fillId="0" borderId="2" xfId="0" quotePrefix="1" applyNumberFormat="1" applyFont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7" fillId="0" borderId="4" xfId="0" applyFont="1" applyBorder="1"/>
    <xf numFmtId="0" fontId="32" fillId="0" borderId="0" xfId="0" applyFont="1"/>
    <xf numFmtId="0" fontId="27" fillId="0" borderId="0" xfId="0" applyFont="1"/>
    <xf numFmtId="0" fontId="25" fillId="0" borderId="0" xfId="0" quotePrefix="1" applyFont="1"/>
    <xf numFmtId="0" fontId="27" fillId="0" borderId="0" xfId="0" quotePrefix="1" applyFont="1" applyAlignment="1">
      <alignment horizontal="left"/>
    </xf>
    <xf numFmtId="0" fontId="27" fillId="0" borderId="0" xfId="0" quotePrefix="1" applyFont="1"/>
    <xf numFmtId="49" fontId="35" fillId="0" borderId="0" xfId="6" applyNumberFormat="1" applyFont="1"/>
    <xf numFmtId="0" fontId="36" fillId="0" borderId="0" xfId="6" applyNumberFormat="1" applyFont="1" applyAlignment="1" applyProtection="1"/>
    <xf numFmtId="0" fontId="36" fillId="0" borderId="0" xfId="6" applyNumberFormat="1" applyFont="1" applyAlignment="1" applyProtection="1">
      <alignment horizontal="centerContinuous" vertical="center"/>
    </xf>
    <xf numFmtId="0" fontId="36" fillId="0" borderId="0" xfId="0" applyFont="1" applyAlignment="1">
      <alignment horizontal="centerContinuous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5" xfId="0" applyFont="1" applyBorder="1" applyAlignment="1">
      <alignment horizontal="center" vertical="center"/>
    </xf>
    <xf numFmtId="2" fontId="28" fillId="0" borderId="5" xfId="7" applyNumberFormat="1" applyFont="1" applyBorder="1" applyAlignment="1">
      <alignment horizontal="center" vertical="center"/>
    </xf>
    <xf numFmtId="2" fontId="30" fillId="0" borderId="5" xfId="7" applyNumberFormat="1" applyFont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165" fontId="27" fillId="0" borderId="11" xfId="0" applyNumberFormat="1" applyFont="1" applyFill="1" applyBorder="1" applyAlignment="1">
      <alignment vertical="center" wrapText="1"/>
    </xf>
    <xf numFmtId="165" fontId="31" fillId="0" borderId="0" xfId="0" applyNumberFormat="1" applyFont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8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18" fillId="0" borderId="3" xfId="0" quotePrefix="1" applyFont="1" applyBorder="1" applyAlignment="1">
      <alignment horizontal="center" vertical="top"/>
    </xf>
    <xf numFmtId="165" fontId="18" fillId="0" borderId="3" xfId="0" applyNumberFormat="1" applyFont="1" applyBorder="1" applyAlignment="1">
      <alignment vertical="center" wrapText="1"/>
    </xf>
    <xf numFmtId="0" fontId="18" fillId="0" borderId="5" xfId="0" quotePrefix="1" applyFont="1" applyBorder="1" applyAlignment="1">
      <alignment horizontal="center" vertical="top"/>
    </xf>
    <xf numFmtId="165" fontId="18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quotePrefix="1" applyFont="1" applyBorder="1" applyAlignment="1">
      <alignment horizontal="center" vertical="top"/>
    </xf>
    <xf numFmtId="165" fontId="18" fillId="0" borderId="2" xfId="0" applyNumberFormat="1" applyFont="1" applyBorder="1" applyAlignment="1">
      <alignment vertical="center" wrapText="1"/>
    </xf>
    <xf numFmtId="3" fontId="28" fillId="0" borderId="0" xfId="0" applyNumberFormat="1" applyFont="1" applyAlignment="1">
      <alignment vertical="center"/>
    </xf>
    <xf numFmtId="0" fontId="24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0" fillId="2" borderId="5" xfId="0" applyNumberFormat="1" applyFont="1" applyFill="1" applyBorder="1" applyAlignment="1">
      <alignment horizontal="center" vertical="center"/>
    </xf>
    <xf numFmtId="4" fontId="28" fillId="0" borderId="3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0" xfId="6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66" fontId="26" fillId="0" borderId="3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8">
    <cellStyle name="Comma [0]" xfId="7" builtinId="6"/>
    <cellStyle name="Comma [0] 2" xfId="1"/>
    <cellStyle name="Comma [0] 3" xfId="2"/>
    <cellStyle name="Hyperlink" xfId="3" builtinId="8"/>
    <cellStyle name="Normal" xfId="0" builtinId="0"/>
    <cellStyle name="Normal 2" xfId="4"/>
    <cellStyle name="Normal 3" xfId="5"/>
    <cellStyle name="Normal_Surat Tuga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view="pageBreakPreview" zoomScale="80" zoomScaleSheetLayoutView="80" workbookViewId="0">
      <selection activeCell="F51" sqref="F51"/>
    </sheetView>
  </sheetViews>
  <sheetFormatPr defaultRowHeight="12.75" x14ac:dyDescent="0.2"/>
  <cols>
    <col min="1" max="1" width="3.42578125" customWidth="1"/>
    <col min="2" max="2" width="15.85546875" customWidth="1"/>
    <col min="3" max="3" width="6.140625" customWidth="1"/>
    <col min="4" max="4" width="7.85546875" customWidth="1"/>
    <col min="5" max="5" width="7.7109375" customWidth="1"/>
    <col min="6" max="10" width="7.140625" customWidth="1"/>
    <col min="11" max="11" width="9.28515625" customWidth="1"/>
    <col min="12" max="13" width="8.140625" customWidth="1"/>
    <col min="14" max="14" width="8" customWidth="1"/>
    <col min="15" max="15" width="8.7109375" customWidth="1"/>
    <col min="16" max="16" width="6.42578125" customWidth="1"/>
    <col min="17" max="17" width="7.7109375" customWidth="1"/>
    <col min="18" max="18" width="6.42578125" customWidth="1"/>
    <col min="19" max="19" width="9" customWidth="1"/>
    <col min="20" max="20" width="7.140625" customWidth="1"/>
    <col min="21" max="21" width="6.28515625" customWidth="1"/>
    <col min="22" max="22" width="6.140625" customWidth="1"/>
    <col min="24" max="26" width="11.85546875" customWidth="1"/>
    <col min="27" max="27" width="8.7109375" customWidth="1"/>
    <col min="28" max="28" width="7.28515625" customWidth="1"/>
  </cols>
  <sheetData>
    <row r="1" spans="1:31" ht="15" x14ac:dyDescent="0.2">
      <c r="A1" s="196" t="s">
        <v>145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31" ht="15" x14ac:dyDescent="0.2">
      <c r="A2" s="196" t="s">
        <v>146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4" spans="1:31" ht="12.75" customHeight="1" x14ac:dyDescent="0.2">
      <c r="A4" s="140" t="s">
        <v>0</v>
      </c>
      <c r="B4" s="140" t="s">
        <v>30</v>
      </c>
      <c r="C4" s="143" t="s">
        <v>62</v>
      </c>
      <c r="D4" s="144"/>
      <c r="E4" s="144"/>
      <c r="F4" s="144"/>
      <c r="G4" s="144"/>
      <c r="H4" s="144"/>
      <c r="I4" s="144"/>
      <c r="J4" s="144"/>
      <c r="K4" s="145"/>
      <c r="L4" s="143" t="s">
        <v>23</v>
      </c>
      <c r="M4" s="144"/>
      <c r="N4" s="144"/>
      <c r="O4" s="145"/>
      <c r="P4" s="143" t="s">
        <v>24</v>
      </c>
      <c r="Q4" s="144"/>
      <c r="R4" s="144"/>
      <c r="S4" s="145"/>
      <c r="T4" s="143" t="s">
        <v>15</v>
      </c>
      <c r="U4" s="144"/>
      <c r="V4" s="144"/>
      <c r="W4" s="145"/>
      <c r="X4" s="143" t="s">
        <v>25</v>
      </c>
      <c r="Y4" s="144"/>
      <c r="Z4" s="145"/>
      <c r="AA4" s="140" t="s">
        <v>11</v>
      </c>
      <c r="AB4" s="140" t="s">
        <v>57</v>
      </c>
    </row>
    <row r="5" spans="1:31" ht="12.75" customHeight="1" x14ac:dyDescent="0.2">
      <c r="A5" s="141"/>
      <c r="B5" s="141"/>
      <c r="C5" s="146" t="s">
        <v>63</v>
      </c>
      <c r="D5" s="146"/>
      <c r="E5" s="146"/>
      <c r="F5" s="146"/>
      <c r="G5" s="146" t="s">
        <v>64</v>
      </c>
      <c r="H5" s="146"/>
      <c r="I5" s="146"/>
      <c r="J5" s="146"/>
      <c r="K5" s="146"/>
      <c r="L5" s="135" t="s">
        <v>51</v>
      </c>
      <c r="M5" s="135" t="s">
        <v>12</v>
      </c>
      <c r="N5" s="135" t="s">
        <v>13</v>
      </c>
      <c r="O5" s="135" t="s">
        <v>9</v>
      </c>
      <c r="P5" s="135" t="s">
        <v>52</v>
      </c>
      <c r="Q5" s="135" t="s">
        <v>14</v>
      </c>
      <c r="R5" s="135" t="s">
        <v>43</v>
      </c>
      <c r="S5" s="135" t="s">
        <v>44</v>
      </c>
      <c r="T5" s="135" t="s">
        <v>45</v>
      </c>
      <c r="U5" s="135" t="s">
        <v>46</v>
      </c>
      <c r="V5" s="135" t="s">
        <v>47</v>
      </c>
      <c r="W5" s="139" t="s">
        <v>16</v>
      </c>
      <c r="X5" s="135" t="s">
        <v>48</v>
      </c>
      <c r="Y5" s="135" t="s">
        <v>49</v>
      </c>
      <c r="Z5" s="139" t="s">
        <v>19</v>
      </c>
      <c r="AA5" s="141"/>
      <c r="AB5" s="141"/>
    </row>
    <row r="6" spans="1:31" ht="18.75" customHeight="1" x14ac:dyDescent="0.2">
      <c r="A6" s="141"/>
      <c r="B6" s="141"/>
      <c r="C6" s="135" t="s">
        <v>147</v>
      </c>
      <c r="D6" s="135" t="s">
        <v>3</v>
      </c>
      <c r="E6" s="135" t="s">
        <v>4</v>
      </c>
      <c r="F6" s="135" t="s">
        <v>40</v>
      </c>
      <c r="G6" s="135" t="s">
        <v>22</v>
      </c>
      <c r="H6" s="135" t="s">
        <v>1</v>
      </c>
      <c r="I6" s="135" t="s">
        <v>2</v>
      </c>
      <c r="J6" s="135" t="s">
        <v>41</v>
      </c>
      <c r="K6" s="135" t="s">
        <v>42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 t="s">
        <v>17</v>
      </c>
      <c r="X6" s="139"/>
      <c r="Y6" s="139"/>
      <c r="Z6" s="139" t="s">
        <v>20</v>
      </c>
      <c r="AA6" s="141"/>
      <c r="AB6" s="141"/>
    </row>
    <row r="7" spans="1:31" x14ac:dyDescent="0.2">
      <c r="A7" s="142"/>
      <c r="B7" s="142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 t="s">
        <v>18</v>
      </c>
      <c r="X7" s="136"/>
      <c r="Y7" s="136"/>
      <c r="Z7" s="136" t="s">
        <v>21</v>
      </c>
      <c r="AA7" s="142"/>
      <c r="AB7" s="142"/>
    </row>
    <row r="8" spans="1:31" ht="18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 t="s">
        <v>5</v>
      </c>
      <c r="G8" s="4">
        <v>7</v>
      </c>
      <c r="H8" s="4">
        <v>8</v>
      </c>
      <c r="I8" s="4">
        <v>9</v>
      </c>
      <c r="J8" s="4" t="s">
        <v>6</v>
      </c>
      <c r="K8" s="4" t="s">
        <v>7</v>
      </c>
      <c r="L8" s="4">
        <v>12</v>
      </c>
      <c r="M8" s="4">
        <v>13</v>
      </c>
      <c r="N8" s="4">
        <v>14</v>
      </c>
      <c r="O8" s="4" t="s">
        <v>8</v>
      </c>
      <c r="P8" s="4">
        <v>16</v>
      </c>
      <c r="Q8" s="4">
        <v>17</v>
      </c>
      <c r="R8" s="4">
        <v>18</v>
      </c>
      <c r="S8" s="4" t="s">
        <v>10</v>
      </c>
      <c r="T8" s="4">
        <v>20</v>
      </c>
      <c r="U8" s="4">
        <v>21</v>
      </c>
      <c r="V8" s="4">
        <v>22</v>
      </c>
      <c r="W8" s="4" t="s">
        <v>26</v>
      </c>
      <c r="X8" s="4">
        <v>24</v>
      </c>
      <c r="Y8" s="4">
        <v>25</v>
      </c>
      <c r="Z8" s="4" t="s">
        <v>27</v>
      </c>
      <c r="AA8" s="113" t="s">
        <v>28</v>
      </c>
      <c r="AB8" s="113">
        <v>28</v>
      </c>
      <c r="AC8" s="111"/>
      <c r="AD8" s="111"/>
    </row>
    <row r="9" spans="1:31" s="21" customFormat="1" ht="38.25" x14ac:dyDescent="0.2">
      <c r="A9" s="114" t="s">
        <v>148</v>
      </c>
      <c r="B9" s="115" t="s">
        <v>149</v>
      </c>
      <c r="C9" s="17">
        <v>1.89</v>
      </c>
      <c r="D9" s="17">
        <v>3.75</v>
      </c>
      <c r="E9" s="17">
        <v>1.5</v>
      </c>
      <c r="F9" s="18">
        <f t="shared" ref="F9:F24" si="0">C9+D9+E9</f>
        <v>7.14</v>
      </c>
      <c r="G9" s="17">
        <v>4</v>
      </c>
      <c r="H9" s="17">
        <v>8.25</v>
      </c>
      <c r="I9" s="17">
        <v>2.4</v>
      </c>
      <c r="J9" s="18">
        <f t="shared" ref="J9:J52" si="1">G9+H9+I9</f>
        <v>14.65</v>
      </c>
      <c r="K9" s="18">
        <f t="shared" ref="K9:K52" si="2">F9+J9</f>
        <v>21.79</v>
      </c>
      <c r="L9" s="17">
        <v>4.38</v>
      </c>
      <c r="M9" s="17">
        <v>6.25</v>
      </c>
      <c r="N9" s="17">
        <v>3.44</v>
      </c>
      <c r="O9" s="18">
        <f t="shared" ref="O9:O20" si="3">L9+M9+N9</f>
        <v>14.069999999999999</v>
      </c>
      <c r="P9" s="17">
        <v>2.81</v>
      </c>
      <c r="Q9" s="17">
        <v>4.0999999999999996</v>
      </c>
      <c r="R9" s="17">
        <v>2.7</v>
      </c>
      <c r="S9" s="18">
        <f t="shared" ref="S9:S25" si="4">P9+Q9+R9</f>
        <v>9.61</v>
      </c>
      <c r="T9" s="17">
        <v>1.42</v>
      </c>
      <c r="U9" s="17">
        <v>1.95</v>
      </c>
      <c r="V9" s="17">
        <v>1.1299999999999999</v>
      </c>
      <c r="W9" s="18">
        <f t="shared" ref="W9:W20" si="5">T9+U9+V9</f>
        <v>4.5</v>
      </c>
      <c r="X9" s="17">
        <v>7.5</v>
      </c>
      <c r="Y9" s="17">
        <v>10.15</v>
      </c>
      <c r="Z9" s="18">
        <f t="shared" ref="Z9:Z52" si="6">X9+Y9</f>
        <v>17.649999999999999</v>
      </c>
      <c r="AA9" s="18">
        <v>67.61</v>
      </c>
      <c r="AB9" s="17" t="s">
        <v>150</v>
      </c>
      <c r="AD9" s="50" t="s">
        <v>243</v>
      </c>
      <c r="AE9" s="122">
        <v>0</v>
      </c>
    </row>
    <row r="10" spans="1:31" s="21" customFormat="1" ht="25.5" x14ac:dyDescent="0.2">
      <c r="A10" s="116" t="s">
        <v>151</v>
      </c>
      <c r="B10" s="117" t="s">
        <v>152</v>
      </c>
      <c r="C10" s="22">
        <v>1.89</v>
      </c>
      <c r="D10" s="22">
        <v>4.0599999999999996</v>
      </c>
      <c r="E10" s="22">
        <v>1.25</v>
      </c>
      <c r="F10" s="19">
        <f t="shared" si="0"/>
        <v>7.1999999999999993</v>
      </c>
      <c r="G10" s="22">
        <v>3</v>
      </c>
      <c r="H10" s="22">
        <v>7.5</v>
      </c>
      <c r="I10" s="22">
        <v>3</v>
      </c>
      <c r="J10" s="19">
        <f t="shared" si="1"/>
        <v>13.5</v>
      </c>
      <c r="K10" s="19">
        <f t="shared" si="2"/>
        <v>20.7</v>
      </c>
      <c r="L10" s="22">
        <v>4.38</v>
      </c>
      <c r="M10" s="22">
        <v>6.25</v>
      </c>
      <c r="N10" s="22">
        <v>2.81</v>
      </c>
      <c r="O10" s="19">
        <f t="shared" si="3"/>
        <v>13.44</v>
      </c>
      <c r="P10" s="22">
        <v>2.06</v>
      </c>
      <c r="Q10" s="22">
        <v>6.25</v>
      </c>
      <c r="R10" s="22">
        <v>3.6</v>
      </c>
      <c r="S10" s="19">
        <f t="shared" si="4"/>
        <v>11.91</v>
      </c>
      <c r="T10" s="22">
        <v>1.1299999999999999</v>
      </c>
      <c r="U10" s="22">
        <v>2.5</v>
      </c>
      <c r="V10" s="22">
        <v>0.75</v>
      </c>
      <c r="W10" s="19">
        <f t="shared" si="5"/>
        <v>4.38</v>
      </c>
      <c r="X10" s="22">
        <v>6.5</v>
      </c>
      <c r="Y10" s="22">
        <v>9.85</v>
      </c>
      <c r="Z10" s="19">
        <f t="shared" si="6"/>
        <v>16.350000000000001</v>
      </c>
      <c r="AA10" s="19">
        <v>66.77</v>
      </c>
      <c r="AB10" s="19" t="s">
        <v>150</v>
      </c>
      <c r="AD10" s="50" t="s">
        <v>150</v>
      </c>
      <c r="AE10" s="50">
        <v>5</v>
      </c>
    </row>
    <row r="11" spans="1:31" s="21" customFormat="1" ht="25.5" x14ac:dyDescent="0.2">
      <c r="A11" s="116" t="s">
        <v>153</v>
      </c>
      <c r="B11" s="118" t="s">
        <v>154</v>
      </c>
      <c r="C11" s="22">
        <v>1.72</v>
      </c>
      <c r="D11" s="22">
        <v>3.75</v>
      </c>
      <c r="E11" s="22">
        <v>1.5</v>
      </c>
      <c r="F11" s="19">
        <f t="shared" si="0"/>
        <v>6.97</v>
      </c>
      <c r="G11" s="22">
        <v>2.75</v>
      </c>
      <c r="H11" s="22">
        <v>5.25</v>
      </c>
      <c r="I11" s="22">
        <v>1.2</v>
      </c>
      <c r="J11" s="19">
        <f t="shared" si="1"/>
        <v>9.1999999999999993</v>
      </c>
      <c r="K11" s="19">
        <f t="shared" si="2"/>
        <v>16.169999999999998</v>
      </c>
      <c r="L11" s="22">
        <v>4.38</v>
      </c>
      <c r="M11" s="22">
        <v>7.5</v>
      </c>
      <c r="N11" s="22">
        <v>3.75</v>
      </c>
      <c r="O11" s="19">
        <f t="shared" si="3"/>
        <v>15.629999999999999</v>
      </c>
      <c r="P11" s="22">
        <v>2.25</v>
      </c>
      <c r="Q11" s="22">
        <v>5.36</v>
      </c>
      <c r="R11" s="22">
        <v>2.7</v>
      </c>
      <c r="S11" s="19">
        <f t="shared" si="4"/>
        <v>10.31</v>
      </c>
      <c r="T11" s="22">
        <v>1.25</v>
      </c>
      <c r="U11" s="22">
        <v>2.5</v>
      </c>
      <c r="V11" s="22">
        <v>1.5</v>
      </c>
      <c r="W11" s="19">
        <f t="shared" si="5"/>
        <v>5.25</v>
      </c>
      <c r="X11" s="22">
        <v>6</v>
      </c>
      <c r="Y11" s="22">
        <v>12.18</v>
      </c>
      <c r="Z11" s="19">
        <f t="shared" si="6"/>
        <v>18.18</v>
      </c>
      <c r="AA11" s="19">
        <v>65.53</v>
      </c>
      <c r="AB11" s="19" t="s">
        <v>150</v>
      </c>
      <c r="AD11" s="50" t="s">
        <v>161</v>
      </c>
      <c r="AE11" s="50">
        <v>26</v>
      </c>
    </row>
    <row r="12" spans="1:31" s="21" customFormat="1" ht="25.5" x14ac:dyDescent="0.2">
      <c r="A12" s="116" t="s">
        <v>155</v>
      </c>
      <c r="B12" s="117" t="s">
        <v>156</v>
      </c>
      <c r="C12" s="22">
        <v>1.83</v>
      </c>
      <c r="D12" s="22">
        <v>4.38</v>
      </c>
      <c r="E12" s="22">
        <v>2.25</v>
      </c>
      <c r="F12" s="19">
        <f t="shared" si="0"/>
        <v>8.4600000000000009</v>
      </c>
      <c r="G12" s="22">
        <v>3.75</v>
      </c>
      <c r="H12" s="22">
        <v>5.75</v>
      </c>
      <c r="I12" s="22">
        <v>1.2</v>
      </c>
      <c r="J12" s="19">
        <f t="shared" si="1"/>
        <v>10.7</v>
      </c>
      <c r="K12" s="19">
        <f t="shared" si="2"/>
        <v>19.16</v>
      </c>
      <c r="L12" s="22">
        <v>3.13</v>
      </c>
      <c r="M12" s="22">
        <v>8.1300000000000008</v>
      </c>
      <c r="N12" s="22">
        <v>2.5</v>
      </c>
      <c r="O12" s="19">
        <f t="shared" si="3"/>
        <v>13.760000000000002</v>
      </c>
      <c r="P12" s="22">
        <v>3</v>
      </c>
      <c r="Q12" s="22">
        <v>4.91</v>
      </c>
      <c r="R12" s="22">
        <v>2.7</v>
      </c>
      <c r="S12" s="19">
        <f t="shared" si="4"/>
        <v>10.61</v>
      </c>
      <c r="T12" s="22">
        <v>1.25</v>
      </c>
      <c r="U12" s="22">
        <v>2.5</v>
      </c>
      <c r="V12" s="22">
        <v>0</v>
      </c>
      <c r="W12" s="19">
        <f t="shared" si="5"/>
        <v>3.75</v>
      </c>
      <c r="X12" s="22">
        <v>5</v>
      </c>
      <c r="Y12" s="22">
        <v>8.3000000000000007</v>
      </c>
      <c r="Z12" s="19">
        <f t="shared" si="6"/>
        <v>13.3</v>
      </c>
      <c r="AA12" s="19">
        <v>60.56</v>
      </c>
      <c r="AB12" s="19" t="s">
        <v>150</v>
      </c>
      <c r="AD12" s="50" t="s">
        <v>215</v>
      </c>
      <c r="AE12" s="50">
        <v>13</v>
      </c>
    </row>
    <row r="13" spans="1:31" s="21" customFormat="1" ht="25.5" x14ac:dyDescent="0.2">
      <c r="A13" s="116" t="s">
        <v>157</v>
      </c>
      <c r="B13" s="118" t="s">
        <v>158</v>
      </c>
      <c r="C13" s="22">
        <v>1.72</v>
      </c>
      <c r="D13" s="22">
        <v>3.75</v>
      </c>
      <c r="E13" s="22">
        <v>2</v>
      </c>
      <c r="F13" s="19">
        <f t="shared" si="0"/>
        <v>7.47</v>
      </c>
      <c r="G13" s="22">
        <v>3.75</v>
      </c>
      <c r="H13" s="22">
        <v>7.75</v>
      </c>
      <c r="I13" s="22">
        <v>2.4</v>
      </c>
      <c r="J13" s="19">
        <f t="shared" si="1"/>
        <v>13.9</v>
      </c>
      <c r="K13" s="19">
        <f t="shared" si="2"/>
        <v>21.37</v>
      </c>
      <c r="L13" s="22">
        <v>3.75</v>
      </c>
      <c r="M13" s="22">
        <v>5</v>
      </c>
      <c r="N13" s="22">
        <v>0.94</v>
      </c>
      <c r="O13" s="19">
        <f t="shared" si="3"/>
        <v>9.69</v>
      </c>
      <c r="P13" s="22">
        <v>2.63</v>
      </c>
      <c r="Q13" s="22">
        <v>3.3</v>
      </c>
      <c r="R13" s="22">
        <v>1.8</v>
      </c>
      <c r="S13" s="19">
        <f t="shared" si="4"/>
        <v>7.7299999999999995</v>
      </c>
      <c r="T13" s="22">
        <v>1.42</v>
      </c>
      <c r="U13" s="22">
        <v>1.95</v>
      </c>
      <c r="V13" s="22">
        <v>1.1299999999999999</v>
      </c>
      <c r="W13" s="19">
        <f t="shared" si="5"/>
        <v>4.5</v>
      </c>
      <c r="X13" s="22">
        <v>5</v>
      </c>
      <c r="Y13" s="22">
        <v>12.1</v>
      </c>
      <c r="Z13" s="19">
        <f t="shared" si="6"/>
        <v>17.100000000000001</v>
      </c>
      <c r="AA13" s="19">
        <v>60.38</v>
      </c>
      <c r="AB13" s="19" t="s">
        <v>150</v>
      </c>
      <c r="AD13" s="50"/>
      <c r="AE13" s="122">
        <f>SUM(AE9:AE12)</f>
        <v>44</v>
      </c>
    </row>
    <row r="14" spans="1:31" s="21" customFormat="1" ht="38.25" x14ac:dyDescent="0.2">
      <c r="A14" s="116" t="s">
        <v>159</v>
      </c>
      <c r="B14" s="118" t="s">
        <v>160</v>
      </c>
      <c r="C14" s="22">
        <v>1.72</v>
      </c>
      <c r="D14" s="22">
        <v>3.13</v>
      </c>
      <c r="E14" s="22">
        <v>1.5</v>
      </c>
      <c r="F14" s="19">
        <f t="shared" si="0"/>
        <v>6.35</v>
      </c>
      <c r="G14" s="22">
        <v>3.75</v>
      </c>
      <c r="H14" s="22">
        <v>7.75</v>
      </c>
      <c r="I14" s="22">
        <v>2.4</v>
      </c>
      <c r="J14" s="19">
        <f t="shared" si="1"/>
        <v>13.9</v>
      </c>
      <c r="K14" s="19">
        <f t="shared" si="2"/>
        <v>20.25</v>
      </c>
      <c r="L14" s="22">
        <v>4.0599999999999996</v>
      </c>
      <c r="M14" s="22">
        <v>7.19</v>
      </c>
      <c r="N14" s="22">
        <v>1.88</v>
      </c>
      <c r="O14" s="19">
        <f t="shared" si="3"/>
        <v>13.129999999999999</v>
      </c>
      <c r="P14" s="22">
        <v>2.81</v>
      </c>
      <c r="Q14" s="22">
        <v>4.91</v>
      </c>
      <c r="R14" s="22">
        <v>2.7</v>
      </c>
      <c r="S14" s="19">
        <f t="shared" si="4"/>
        <v>10.420000000000002</v>
      </c>
      <c r="T14" s="22">
        <v>1.42</v>
      </c>
      <c r="U14" s="22">
        <v>2.29</v>
      </c>
      <c r="V14" s="22">
        <v>1.1299999999999999</v>
      </c>
      <c r="W14" s="19">
        <f t="shared" si="5"/>
        <v>4.84</v>
      </c>
      <c r="X14" s="22">
        <v>5</v>
      </c>
      <c r="Y14" s="22">
        <v>6.25</v>
      </c>
      <c r="Z14" s="19">
        <f t="shared" si="6"/>
        <v>11.25</v>
      </c>
      <c r="AA14" s="19">
        <v>59.88</v>
      </c>
      <c r="AB14" s="19" t="s">
        <v>161</v>
      </c>
    </row>
    <row r="15" spans="1:31" s="21" customFormat="1" ht="25.5" x14ac:dyDescent="0.2">
      <c r="A15" s="116" t="s">
        <v>162</v>
      </c>
      <c r="B15" s="117" t="s">
        <v>163</v>
      </c>
      <c r="C15" s="22">
        <v>1.56</v>
      </c>
      <c r="D15" s="22">
        <v>2.5</v>
      </c>
      <c r="E15" s="22">
        <v>1.25</v>
      </c>
      <c r="F15" s="19">
        <f t="shared" si="0"/>
        <v>5.3100000000000005</v>
      </c>
      <c r="G15" s="22">
        <v>3.75</v>
      </c>
      <c r="H15" s="22">
        <v>8</v>
      </c>
      <c r="I15" s="22">
        <v>2.7</v>
      </c>
      <c r="J15" s="19">
        <f t="shared" si="1"/>
        <v>14.45</v>
      </c>
      <c r="K15" s="19">
        <f t="shared" si="2"/>
        <v>19.759999999999998</v>
      </c>
      <c r="L15" s="22">
        <v>4.0599999999999996</v>
      </c>
      <c r="M15" s="22">
        <v>7.19</v>
      </c>
      <c r="N15" s="22">
        <v>1.88</v>
      </c>
      <c r="O15" s="19">
        <f t="shared" si="3"/>
        <v>13.129999999999999</v>
      </c>
      <c r="P15" s="22">
        <v>2.06</v>
      </c>
      <c r="Q15" s="22">
        <v>4.91</v>
      </c>
      <c r="R15" s="22">
        <v>2.7</v>
      </c>
      <c r="S15" s="19">
        <f t="shared" si="4"/>
        <v>9.6700000000000017</v>
      </c>
      <c r="T15" s="22">
        <v>1.71</v>
      </c>
      <c r="U15" s="22">
        <v>2.58</v>
      </c>
      <c r="V15" s="22">
        <v>1.1299999999999999</v>
      </c>
      <c r="W15" s="19">
        <f t="shared" si="5"/>
        <v>5.42</v>
      </c>
      <c r="X15" s="22">
        <v>5</v>
      </c>
      <c r="Y15" s="22">
        <v>6.84</v>
      </c>
      <c r="Z15" s="19">
        <f t="shared" si="6"/>
        <v>11.84</v>
      </c>
      <c r="AA15" s="19">
        <v>59.8</v>
      </c>
      <c r="AB15" s="19" t="s">
        <v>161</v>
      </c>
    </row>
    <row r="16" spans="1:31" s="21" customFormat="1" ht="25.5" x14ac:dyDescent="0.2">
      <c r="A16" s="116" t="s">
        <v>164</v>
      </c>
      <c r="B16" s="118" t="s">
        <v>165</v>
      </c>
      <c r="C16" s="22">
        <v>1.61</v>
      </c>
      <c r="D16" s="22">
        <v>2.66</v>
      </c>
      <c r="E16" s="22">
        <v>1.25</v>
      </c>
      <c r="F16" s="19">
        <f t="shared" si="0"/>
        <v>5.5200000000000005</v>
      </c>
      <c r="G16" s="22">
        <v>3.75</v>
      </c>
      <c r="H16" s="22">
        <v>7.75</v>
      </c>
      <c r="I16" s="22">
        <v>2.7</v>
      </c>
      <c r="J16" s="19">
        <f t="shared" si="1"/>
        <v>14.2</v>
      </c>
      <c r="K16" s="19">
        <f t="shared" si="2"/>
        <v>19.72</v>
      </c>
      <c r="L16" s="22">
        <v>4.0599999999999996</v>
      </c>
      <c r="M16" s="22">
        <v>7.19</v>
      </c>
      <c r="N16" s="22">
        <v>1.88</v>
      </c>
      <c r="O16" s="19">
        <f t="shared" si="3"/>
        <v>13.129999999999999</v>
      </c>
      <c r="P16" s="22">
        <v>2.06</v>
      </c>
      <c r="Q16" s="22">
        <v>4.91</v>
      </c>
      <c r="R16" s="22">
        <v>2.7</v>
      </c>
      <c r="S16" s="19">
        <f t="shared" si="4"/>
        <v>9.6700000000000017</v>
      </c>
      <c r="T16" s="22">
        <v>1.71</v>
      </c>
      <c r="U16" s="22">
        <v>2.99</v>
      </c>
      <c r="V16" s="22">
        <v>1.1299999999999999</v>
      </c>
      <c r="W16" s="19">
        <f t="shared" si="5"/>
        <v>5.83</v>
      </c>
      <c r="X16" s="22">
        <v>5</v>
      </c>
      <c r="Y16" s="22">
        <v>6.05</v>
      </c>
      <c r="Z16" s="19">
        <f t="shared" si="6"/>
        <v>11.05</v>
      </c>
      <c r="AA16" s="19">
        <v>59.39</v>
      </c>
      <c r="AB16" s="19" t="s">
        <v>161</v>
      </c>
    </row>
    <row r="17" spans="1:28" s="21" customFormat="1" ht="38.25" x14ac:dyDescent="0.2">
      <c r="A17" s="116" t="s">
        <v>166</v>
      </c>
      <c r="B17" s="117" t="s">
        <v>167</v>
      </c>
      <c r="C17" s="22">
        <v>1.94</v>
      </c>
      <c r="D17" s="22">
        <v>4.0599999999999996</v>
      </c>
      <c r="E17" s="22">
        <v>2</v>
      </c>
      <c r="F17" s="19">
        <f t="shared" si="0"/>
        <v>8</v>
      </c>
      <c r="G17" s="22">
        <v>4</v>
      </c>
      <c r="H17" s="22">
        <v>5.5</v>
      </c>
      <c r="I17" s="22">
        <v>1.2</v>
      </c>
      <c r="J17" s="19">
        <f t="shared" si="1"/>
        <v>10.7</v>
      </c>
      <c r="K17" s="19">
        <f t="shared" si="2"/>
        <v>18.7</v>
      </c>
      <c r="L17" s="22">
        <v>3.75</v>
      </c>
      <c r="M17" s="22">
        <v>6.25</v>
      </c>
      <c r="N17" s="22">
        <v>2.5</v>
      </c>
      <c r="O17" s="19">
        <f t="shared" si="3"/>
        <v>12.5</v>
      </c>
      <c r="P17" s="22">
        <v>3</v>
      </c>
      <c r="Q17" s="22">
        <v>4.91</v>
      </c>
      <c r="R17" s="22">
        <v>2.7</v>
      </c>
      <c r="S17" s="19">
        <f t="shared" si="4"/>
        <v>10.61</v>
      </c>
      <c r="T17" s="22">
        <v>1.25</v>
      </c>
      <c r="U17" s="22">
        <v>2.5</v>
      </c>
      <c r="V17" s="22">
        <v>1.1299999999999999</v>
      </c>
      <c r="W17" s="19">
        <f t="shared" si="5"/>
        <v>4.88</v>
      </c>
      <c r="X17" s="22">
        <v>5</v>
      </c>
      <c r="Y17" s="22">
        <v>7.6</v>
      </c>
      <c r="Z17" s="19">
        <f t="shared" si="6"/>
        <v>12.6</v>
      </c>
      <c r="AA17" s="19">
        <f>K17+O17+S17+W17+Z17</f>
        <v>59.290000000000006</v>
      </c>
      <c r="AB17" s="23" t="s">
        <v>161</v>
      </c>
    </row>
    <row r="18" spans="1:28" s="21" customFormat="1" ht="38.25" x14ac:dyDescent="0.2">
      <c r="A18" s="116" t="s">
        <v>168</v>
      </c>
      <c r="B18" s="118" t="s">
        <v>169</v>
      </c>
      <c r="C18" s="22">
        <v>1.67</v>
      </c>
      <c r="D18" s="22">
        <v>3.13</v>
      </c>
      <c r="E18" s="22">
        <v>1.5</v>
      </c>
      <c r="F18" s="19">
        <f t="shared" si="0"/>
        <v>6.3</v>
      </c>
      <c r="G18" s="22">
        <v>3</v>
      </c>
      <c r="H18" s="22">
        <v>8.25</v>
      </c>
      <c r="I18" s="22">
        <v>1.8</v>
      </c>
      <c r="J18" s="19">
        <f t="shared" si="1"/>
        <v>13.05</v>
      </c>
      <c r="K18" s="19">
        <f t="shared" si="2"/>
        <v>19.350000000000001</v>
      </c>
      <c r="L18" s="22">
        <v>3.13</v>
      </c>
      <c r="M18" s="22">
        <v>7.81</v>
      </c>
      <c r="N18" s="22">
        <v>3.75</v>
      </c>
      <c r="O18" s="19">
        <f t="shared" si="3"/>
        <v>14.69</v>
      </c>
      <c r="P18" s="22">
        <v>2.06</v>
      </c>
      <c r="Q18" s="22">
        <v>4.91</v>
      </c>
      <c r="R18" s="22">
        <v>2.7</v>
      </c>
      <c r="S18" s="19">
        <f t="shared" si="4"/>
        <v>9.6700000000000017</v>
      </c>
      <c r="T18" s="22">
        <v>1.42</v>
      </c>
      <c r="U18" s="22">
        <v>2.08</v>
      </c>
      <c r="V18" s="22">
        <v>0.75</v>
      </c>
      <c r="W18" s="19">
        <f t="shared" si="5"/>
        <v>4.25</v>
      </c>
      <c r="X18" s="22">
        <v>2.5</v>
      </c>
      <c r="Y18" s="22">
        <v>8.1999999999999993</v>
      </c>
      <c r="Z18" s="19">
        <f t="shared" si="6"/>
        <v>10.7</v>
      </c>
      <c r="AA18" s="19">
        <f>K18+O18+S18+W18+Z18</f>
        <v>58.66</v>
      </c>
      <c r="AB18" s="19" t="s">
        <v>161</v>
      </c>
    </row>
    <row r="19" spans="1:28" s="21" customFormat="1" ht="25.5" x14ac:dyDescent="0.2">
      <c r="A19" s="116" t="s">
        <v>170</v>
      </c>
      <c r="B19" s="118" t="s">
        <v>171</v>
      </c>
      <c r="C19" s="22">
        <v>1.56</v>
      </c>
      <c r="D19" s="22">
        <v>3.28</v>
      </c>
      <c r="E19" s="22">
        <v>1.5</v>
      </c>
      <c r="F19" s="19">
        <f t="shared" si="0"/>
        <v>6.34</v>
      </c>
      <c r="G19" s="22">
        <v>3.75</v>
      </c>
      <c r="H19" s="22">
        <v>8.25</v>
      </c>
      <c r="I19" s="22">
        <v>2.7</v>
      </c>
      <c r="J19" s="19">
        <f t="shared" si="1"/>
        <v>14.7</v>
      </c>
      <c r="K19" s="19">
        <f t="shared" si="2"/>
        <v>21.04</v>
      </c>
      <c r="L19" s="22">
        <v>3.75</v>
      </c>
      <c r="M19" s="22">
        <v>5.63</v>
      </c>
      <c r="N19" s="22">
        <v>0.94</v>
      </c>
      <c r="O19" s="19">
        <f t="shared" si="3"/>
        <v>10.319999999999999</v>
      </c>
      <c r="P19" s="22">
        <v>2.81</v>
      </c>
      <c r="Q19" s="22">
        <v>4.91</v>
      </c>
      <c r="R19" s="22">
        <v>2.7</v>
      </c>
      <c r="S19" s="19">
        <f t="shared" si="4"/>
        <v>10.420000000000002</v>
      </c>
      <c r="T19" s="22">
        <v>1.42</v>
      </c>
      <c r="U19" s="22">
        <v>1.95</v>
      </c>
      <c r="V19" s="22">
        <v>1.1299999999999999</v>
      </c>
      <c r="W19" s="19">
        <f t="shared" si="5"/>
        <v>4.5</v>
      </c>
      <c r="X19" s="22">
        <v>4</v>
      </c>
      <c r="Y19" s="22">
        <v>7.1</v>
      </c>
      <c r="Z19" s="19">
        <f t="shared" si="6"/>
        <v>11.1</v>
      </c>
      <c r="AA19" s="19">
        <v>57.37</v>
      </c>
      <c r="AB19" s="19" t="s">
        <v>161</v>
      </c>
    </row>
    <row r="20" spans="1:28" s="21" customFormat="1" ht="25.5" x14ac:dyDescent="0.2">
      <c r="A20" s="116" t="s">
        <v>172</v>
      </c>
      <c r="B20" s="118" t="s">
        <v>173</v>
      </c>
      <c r="C20" s="22">
        <v>1.72</v>
      </c>
      <c r="D20" s="22">
        <v>3.75</v>
      </c>
      <c r="E20" s="22">
        <v>1.5</v>
      </c>
      <c r="F20" s="19">
        <f t="shared" si="0"/>
        <v>6.97</v>
      </c>
      <c r="G20" s="22">
        <v>2.75</v>
      </c>
      <c r="H20" s="22">
        <v>5.25</v>
      </c>
      <c r="I20" s="22">
        <v>1.2</v>
      </c>
      <c r="J20" s="19">
        <f t="shared" si="1"/>
        <v>9.1999999999999993</v>
      </c>
      <c r="K20" s="19">
        <f t="shared" si="2"/>
        <v>16.169999999999998</v>
      </c>
      <c r="L20" s="22">
        <v>3.13</v>
      </c>
      <c r="M20" s="22">
        <v>8.1300000000000008</v>
      </c>
      <c r="N20" s="22">
        <v>3.13</v>
      </c>
      <c r="O20" s="19">
        <f t="shared" si="3"/>
        <v>14.39</v>
      </c>
      <c r="P20" s="22">
        <v>2.06</v>
      </c>
      <c r="Q20" s="22">
        <v>4.91</v>
      </c>
      <c r="R20" s="22">
        <v>2.7</v>
      </c>
      <c r="S20" s="19">
        <f t="shared" si="4"/>
        <v>9.6700000000000017</v>
      </c>
      <c r="T20" s="22">
        <v>1.25</v>
      </c>
      <c r="U20" s="22">
        <v>1.88</v>
      </c>
      <c r="V20" s="22">
        <v>1.1299999999999999</v>
      </c>
      <c r="W20" s="19">
        <f t="shared" si="5"/>
        <v>4.26</v>
      </c>
      <c r="X20" s="22">
        <v>5</v>
      </c>
      <c r="Y20" s="22">
        <v>7.88</v>
      </c>
      <c r="Z20" s="19">
        <f t="shared" si="6"/>
        <v>12.879999999999999</v>
      </c>
      <c r="AA20" s="19">
        <v>57.34</v>
      </c>
      <c r="AB20" s="19" t="s">
        <v>161</v>
      </c>
    </row>
    <row r="21" spans="1:28" s="21" customFormat="1" ht="25.5" x14ac:dyDescent="0.2">
      <c r="A21" s="116" t="s">
        <v>174</v>
      </c>
      <c r="B21" s="117" t="s">
        <v>175</v>
      </c>
      <c r="C21" s="22">
        <v>1.72</v>
      </c>
      <c r="D21" s="22">
        <v>3.13</v>
      </c>
      <c r="E21" s="22">
        <v>1</v>
      </c>
      <c r="F21" s="19">
        <f t="shared" si="0"/>
        <v>5.85</v>
      </c>
      <c r="G21" s="22">
        <v>2.75</v>
      </c>
      <c r="H21" s="22">
        <v>7.5</v>
      </c>
      <c r="I21" s="22">
        <v>2.4</v>
      </c>
      <c r="J21" s="19">
        <f t="shared" si="1"/>
        <v>12.65</v>
      </c>
      <c r="K21" s="19">
        <f t="shared" si="2"/>
        <v>18.5</v>
      </c>
      <c r="L21" s="22">
        <v>4.0599999999999996</v>
      </c>
      <c r="M21" s="22">
        <v>6.56</v>
      </c>
      <c r="N21" s="22">
        <v>2.5</v>
      </c>
      <c r="O21" s="19">
        <v>13.13</v>
      </c>
      <c r="P21" s="22">
        <v>2.06</v>
      </c>
      <c r="Q21" s="22">
        <v>5.27</v>
      </c>
      <c r="R21" s="22">
        <v>2.7</v>
      </c>
      <c r="S21" s="19">
        <f t="shared" si="4"/>
        <v>10.030000000000001</v>
      </c>
      <c r="T21" s="22">
        <v>1.42</v>
      </c>
      <c r="U21" s="22">
        <v>1.67</v>
      </c>
      <c r="V21" s="22">
        <v>0.38</v>
      </c>
      <c r="W21" s="19">
        <v>3.46</v>
      </c>
      <c r="X21" s="22">
        <v>5</v>
      </c>
      <c r="Y21" s="22">
        <v>7.11</v>
      </c>
      <c r="Z21" s="19">
        <f t="shared" si="6"/>
        <v>12.11</v>
      </c>
      <c r="AA21" s="19">
        <v>57.22</v>
      </c>
      <c r="AB21" s="19" t="s">
        <v>161</v>
      </c>
    </row>
    <row r="22" spans="1:28" s="21" customFormat="1" ht="25.5" x14ac:dyDescent="0.2">
      <c r="A22" s="116" t="s">
        <v>176</v>
      </c>
      <c r="B22" s="117" t="s">
        <v>177</v>
      </c>
      <c r="C22" s="22">
        <v>1.72</v>
      </c>
      <c r="D22" s="22">
        <v>2.81</v>
      </c>
      <c r="E22" s="22">
        <v>1.5</v>
      </c>
      <c r="F22" s="19">
        <f t="shared" si="0"/>
        <v>6.03</v>
      </c>
      <c r="G22" s="22">
        <v>3.5</v>
      </c>
      <c r="H22" s="22">
        <v>6</v>
      </c>
      <c r="I22" s="22">
        <v>2.4</v>
      </c>
      <c r="J22" s="19">
        <f t="shared" si="1"/>
        <v>11.9</v>
      </c>
      <c r="K22" s="19">
        <f t="shared" si="2"/>
        <v>17.93</v>
      </c>
      <c r="L22" s="22">
        <v>3.75</v>
      </c>
      <c r="M22" s="22">
        <v>5.63</v>
      </c>
      <c r="N22" s="22">
        <v>0.94</v>
      </c>
      <c r="O22" s="19">
        <f t="shared" ref="O22:O34" si="7">L22+M22+N22</f>
        <v>10.319999999999999</v>
      </c>
      <c r="P22" s="22">
        <v>2.06</v>
      </c>
      <c r="Q22" s="22">
        <v>4.0999999999999996</v>
      </c>
      <c r="R22" s="22">
        <v>2.7</v>
      </c>
      <c r="S22" s="19">
        <f t="shared" si="4"/>
        <v>8.86</v>
      </c>
      <c r="T22" s="22">
        <v>1.71</v>
      </c>
      <c r="U22" s="22">
        <v>2.99</v>
      </c>
      <c r="V22" s="22">
        <v>1.1299999999999999</v>
      </c>
      <c r="W22" s="19">
        <f>T22+U22+V22</f>
        <v>5.83</v>
      </c>
      <c r="X22" s="22">
        <v>5</v>
      </c>
      <c r="Y22" s="22">
        <v>9.2200000000000006</v>
      </c>
      <c r="Z22" s="19">
        <f t="shared" si="6"/>
        <v>14.22</v>
      </c>
      <c r="AA22" s="19">
        <f>K22+O22+S22+W22+Z22</f>
        <v>57.16</v>
      </c>
      <c r="AB22" s="19" t="s">
        <v>161</v>
      </c>
    </row>
    <row r="23" spans="1:28" s="21" customFormat="1" ht="25.5" x14ac:dyDescent="0.2">
      <c r="A23" s="116" t="s">
        <v>178</v>
      </c>
      <c r="B23" s="117" t="s">
        <v>179</v>
      </c>
      <c r="C23" s="22">
        <v>1.72</v>
      </c>
      <c r="D23" s="22">
        <v>3.75</v>
      </c>
      <c r="E23" s="22">
        <v>2</v>
      </c>
      <c r="F23" s="19">
        <f t="shared" si="0"/>
        <v>7.47</v>
      </c>
      <c r="G23" s="22">
        <v>4</v>
      </c>
      <c r="H23" s="22">
        <v>8.5</v>
      </c>
      <c r="I23" s="22">
        <v>2.7</v>
      </c>
      <c r="J23" s="19">
        <f t="shared" si="1"/>
        <v>15.2</v>
      </c>
      <c r="K23" s="19">
        <f t="shared" si="2"/>
        <v>22.669999999999998</v>
      </c>
      <c r="L23" s="22">
        <v>3.75</v>
      </c>
      <c r="M23" s="22">
        <v>6.25</v>
      </c>
      <c r="N23" s="22">
        <v>1.88</v>
      </c>
      <c r="O23" s="19">
        <f t="shared" si="7"/>
        <v>11.879999999999999</v>
      </c>
      <c r="P23" s="22">
        <v>2.81</v>
      </c>
      <c r="Q23" s="22">
        <v>4.91</v>
      </c>
      <c r="R23" s="22">
        <v>2.7</v>
      </c>
      <c r="S23" s="19">
        <f t="shared" si="4"/>
        <v>10.420000000000002</v>
      </c>
      <c r="T23" s="22">
        <v>1.55</v>
      </c>
      <c r="U23" s="22">
        <v>1.74</v>
      </c>
      <c r="V23" s="22">
        <v>0.75</v>
      </c>
      <c r="W23" s="19">
        <f>T23+U23+V23</f>
        <v>4.04</v>
      </c>
      <c r="X23" s="22">
        <v>5</v>
      </c>
      <c r="Y23" s="22">
        <v>3.13</v>
      </c>
      <c r="Z23" s="19">
        <f t="shared" si="6"/>
        <v>8.129999999999999</v>
      </c>
      <c r="AA23" s="19">
        <v>57.13</v>
      </c>
      <c r="AB23" s="19" t="s">
        <v>161</v>
      </c>
    </row>
    <row r="24" spans="1:28" s="21" customFormat="1" ht="25.5" x14ac:dyDescent="0.2">
      <c r="A24" s="116" t="s">
        <v>180</v>
      </c>
      <c r="B24" s="117" t="s">
        <v>181</v>
      </c>
      <c r="C24" s="22">
        <v>1.72</v>
      </c>
      <c r="D24" s="22">
        <v>3.75</v>
      </c>
      <c r="E24" s="22">
        <v>1.5</v>
      </c>
      <c r="F24" s="19">
        <f t="shared" si="0"/>
        <v>6.97</v>
      </c>
      <c r="G24" s="22">
        <v>2.75</v>
      </c>
      <c r="H24" s="22">
        <v>5.25</v>
      </c>
      <c r="I24" s="22">
        <v>1.2</v>
      </c>
      <c r="J24" s="19">
        <f t="shared" si="1"/>
        <v>9.1999999999999993</v>
      </c>
      <c r="K24" s="19">
        <f t="shared" si="2"/>
        <v>16.169999999999998</v>
      </c>
      <c r="L24" s="22">
        <v>3.13</v>
      </c>
      <c r="M24" s="22">
        <v>7.5</v>
      </c>
      <c r="N24" s="22">
        <v>3.13</v>
      </c>
      <c r="O24" s="19">
        <f t="shared" si="7"/>
        <v>13.759999999999998</v>
      </c>
      <c r="P24" s="22">
        <v>2.06</v>
      </c>
      <c r="Q24" s="22">
        <v>4.91</v>
      </c>
      <c r="R24" s="22">
        <v>2.7</v>
      </c>
      <c r="S24" s="19">
        <f t="shared" si="4"/>
        <v>9.6700000000000017</v>
      </c>
      <c r="T24" s="22">
        <v>1.25</v>
      </c>
      <c r="U24" s="22">
        <v>1.88</v>
      </c>
      <c r="V24" s="22">
        <v>1.1299999999999999</v>
      </c>
      <c r="W24" s="19">
        <f>T24+U24+V24</f>
        <v>4.26</v>
      </c>
      <c r="X24" s="22">
        <v>5</v>
      </c>
      <c r="Y24" s="22">
        <v>7.88</v>
      </c>
      <c r="Z24" s="19">
        <f t="shared" si="6"/>
        <v>12.879999999999999</v>
      </c>
      <c r="AA24" s="19">
        <v>56.72</v>
      </c>
      <c r="AB24" s="19" t="s">
        <v>161</v>
      </c>
    </row>
    <row r="25" spans="1:28" s="21" customFormat="1" ht="25.5" x14ac:dyDescent="0.2">
      <c r="A25" s="116" t="s">
        <v>182</v>
      </c>
      <c r="B25" s="117" t="s">
        <v>183</v>
      </c>
      <c r="C25" s="22">
        <v>1.67</v>
      </c>
      <c r="D25" s="22">
        <v>1.88</v>
      </c>
      <c r="E25" s="22">
        <v>0.75</v>
      </c>
      <c r="F25" s="19">
        <v>4.29</v>
      </c>
      <c r="G25" s="22">
        <v>3.75</v>
      </c>
      <c r="H25" s="22">
        <v>3.5</v>
      </c>
      <c r="I25" s="22">
        <v>0.6</v>
      </c>
      <c r="J25" s="19">
        <f t="shared" si="1"/>
        <v>7.85</v>
      </c>
      <c r="K25" s="19">
        <f t="shared" si="2"/>
        <v>12.14</v>
      </c>
      <c r="L25" s="22">
        <v>4.38</v>
      </c>
      <c r="M25" s="22">
        <v>7.81</v>
      </c>
      <c r="N25" s="22">
        <v>3.75</v>
      </c>
      <c r="O25" s="19">
        <f t="shared" si="7"/>
        <v>15.94</v>
      </c>
      <c r="P25" s="22">
        <v>2.81</v>
      </c>
      <c r="Q25" s="22">
        <v>4.91</v>
      </c>
      <c r="R25" s="22">
        <v>2.7</v>
      </c>
      <c r="S25" s="19">
        <f t="shared" si="4"/>
        <v>10.420000000000002</v>
      </c>
      <c r="T25" s="22">
        <v>1.25</v>
      </c>
      <c r="U25" s="22">
        <v>1.67</v>
      </c>
      <c r="V25" s="22">
        <v>0.75</v>
      </c>
      <c r="W25" s="19">
        <f>T25+U25+V25</f>
        <v>3.67</v>
      </c>
      <c r="X25" s="22">
        <v>5</v>
      </c>
      <c r="Y25" s="22">
        <v>9.3800000000000008</v>
      </c>
      <c r="Z25" s="19">
        <f t="shared" si="6"/>
        <v>14.38</v>
      </c>
      <c r="AA25" s="19">
        <v>56.54</v>
      </c>
      <c r="AB25" s="19" t="s">
        <v>161</v>
      </c>
    </row>
    <row r="26" spans="1:28" s="21" customFormat="1" ht="25.5" x14ac:dyDescent="0.2">
      <c r="A26" s="116" t="s">
        <v>184</v>
      </c>
      <c r="B26" s="117" t="s">
        <v>185</v>
      </c>
      <c r="C26" s="22">
        <v>1.89</v>
      </c>
      <c r="D26" s="22">
        <v>2.34</v>
      </c>
      <c r="E26" s="22">
        <v>0.75</v>
      </c>
      <c r="F26" s="19">
        <f t="shared" ref="F26:F52" si="8">C26+D26+E26</f>
        <v>4.9799999999999995</v>
      </c>
      <c r="G26" s="22">
        <v>3.75</v>
      </c>
      <c r="H26" s="22">
        <v>6.5</v>
      </c>
      <c r="I26" s="22">
        <v>3.6</v>
      </c>
      <c r="J26" s="19">
        <f t="shared" si="1"/>
        <v>13.85</v>
      </c>
      <c r="K26" s="19">
        <f t="shared" si="2"/>
        <v>18.829999999999998</v>
      </c>
      <c r="L26" s="22">
        <v>3.75</v>
      </c>
      <c r="M26" s="22">
        <v>6.25</v>
      </c>
      <c r="N26" s="22">
        <v>3.13</v>
      </c>
      <c r="O26" s="19">
        <f t="shared" si="7"/>
        <v>13.129999999999999</v>
      </c>
      <c r="P26" s="22">
        <v>2.81</v>
      </c>
      <c r="Q26" s="22">
        <v>5</v>
      </c>
      <c r="R26" s="22">
        <v>2.7</v>
      </c>
      <c r="S26" s="19">
        <v>10.52</v>
      </c>
      <c r="T26" s="22">
        <v>1.59</v>
      </c>
      <c r="U26" s="22">
        <v>2.37</v>
      </c>
      <c r="V26" s="22">
        <v>1.1299999999999999</v>
      </c>
      <c r="W26" s="19">
        <v>5.08</v>
      </c>
      <c r="X26" s="22">
        <v>2.5</v>
      </c>
      <c r="Y26" s="22">
        <v>4.53</v>
      </c>
      <c r="Z26" s="19">
        <f t="shared" si="6"/>
        <v>7.03</v>
      </c>
      <c r="AA26" s="19" t="s">
        <v>186</v>
      </c>
      <c r="AB26" s="22" t="s">
        <v>161</v>
      </c>
    </row>
    <row r="27" spans="1:28" s="21" customFormat="1" ht="25.5" x14ac:dyDescent="0.2">
      <c r="A27" s="116" t="s">
        <v>187</v>
      </c>
      <c r="B27" s="118" t="s">
        <v>188</v>
      </c>
      <c r="C27" s="22">
        <v>1.5</v>
      </c>
      <c r="D27" s="22">
        <v>3.13</v>
      </c>
      <c r="E27" s="22">
        <v>1.5</v>
      </c>
      <c r="F27" s="19">
        <f t="shared" si="8"/>
        <v>6.13</v>
      </c>
      <c r="G27" s="22">
        <v>4</v>
      </c>
      <c r="H27" s="22">
        <v>6</v>
      </c>
      <c r="I27" s="22">
        <v>1.5</v>
      </c>
      <c r="J27" s="19">
        <f t="shared" si="1"/>
        <v>11.5</v>
      </c>
      <c r="K27" s="19">
        <f t="shared" si="2"/>
        <v>17.63</v>
      </c>
      <c r="L27" s="22">
        <v>4.0599999999999996</v>
      </c>
      <c r="M27" s="22">
        <v>5.94</v>
      </c>
      <c r="N27" s="22">
        <v>0.94</v>
      </c>
      <c r="O27" s="19">
        <f t="shared" si="7"/>
        <v>10.94</v>
      </c>
      <c r="P27" s="22">
        <v>2.81</v>
      </c>
      <c r="Q27" s="22">
        <v>4.91</v>
      </c>
      <c r="R27" s="22">
        <v>2.7</v>
      </c>
      <c r="S27" s="19">
        <f t="shared" ref="S27:S52" si="9">P27+Q27+R27</f>
        <v>10.420000000000002</v>
      </c>
      <c r="T27" s="22">
        <v>1.42</v>
      </c>
      <c r="U27" s="22">
        <v>2.29</v>
      </c>
      <c r="V27" s="22">
        <v>1.1299999999999999</v>
      </c>
      <c r="W27" s="19">
        <f t="shared" ref="W27:W34" si="10">T27+U27+V27</f>
        <v>4.84</v>
      </c>
      <c r="X27" s="22">
        <v>5</v>
      </c>
      <c r="Y27" s="22">
        <v>4.92</v>
      </c>
      <c r="Z27" s="19">
        <f t="shared" si="6"/>
        <v>9.92</v>
      </c>
      <c r="AA27" s="19">
        <v>53.74</v>
      </c>
      <c r="AB27" s="19" t="s">
        <v>161</v>
      </c>
    </row>
    <row r="28" spans="1:28" s="21" customFormat="1" ht="25.5" x14ac:dyDescent="0.2">
      <c r="A28" s="116" t="s">
        <v>189</v>
      </c>
      <c r="B28" s="117" t="s">
        <v>190</v>
      </c>
      <c r="C28" s="22">
        <v>1.39</v>
      </c>
      <c r="D28" s="22">
        <v>3.13</v>
      </c>
      <c r="E28" s="22">
        <v>1.25</v>
      </c>
      <c r="F28" s="19">
        <f t="shared" si="8"/>
        <v>5.77</v>
      </c>
      <c r="G28" s="22">
        <v>4</v>
      </c>
      <c r="H28" s="22">
        <v>2.5</v>
      </c>
      <c r="I28" s="22">
        <v>0.3</v>
      </c>
      <c r="J28" s="19">
        <f t="shared" si="1"/>
        <v>6.8</v>
      </c>
      <c r="K28" s="19">
        <f t="shared" si="2"/>
        <v>12.57</v>
      </c>
      <c r="L28" s="22">
        <v>3.75</v>
      </c>
      <c r="M28" s="22">
        <v>6.25</v>
      </c>
      <c r="N28" s="22">
        <v>1.56</v>
      </c>
      <c r="O28" s="19">
        <f t="shared" si="7"/>
        <v>11.56</v>
      </c>
      <c r="P28" s="22">
        <v>3</v>
      </c>
      <c r="Q28" s="22">
        <v>5.71</v>
      </c>
      <c r="R28" s="22">
        <v>2.7</v>
      </c>
      <c r="S28" s="19">
        <f t="shared" si="9"/>
        <v>11.41</v>
      </c>
      <c r="T28" s="22">
        <v>1.1299999999999999</v>
      </c>
      <c r="U28" s="22">
        <v>1.88</v>
      </c>
      <c r="V28" s="22">
        <v>0.75</v>
      </c>
      <c r="W28" s="19">
        <f t="shared" si="10"/>
        <v>3.76</v>
      </c>
      <c r="X28" s="22">
        <v>4.5</v>
      </c>
      <c r="Y28" s="22">
        <v>9.59</v>
      </c>
      <c r="Z28" s="19">
        <f t="shared" si="6"/>
        <v>14.09</v>
      </c>
      <c r="AA28" s="19">
        <v>53.37</v>
      </c>
      <c r="AB28" s="19" t="s">
        <v>161</v>
      </c>
    </row>
    <row r="29" spans="1:28" s="21" customFormat="1" ht="25.5" x14ac:dyDescent="0.2">
      <c r="A29" s="116" t="s">
        <v>191</v>
      </c>
      <c r="B29" s="117" t="s">
        <v>192</v>
      </c>
      <c r="C29" s="22">
        <v>1.5</v>
      </c>
      <c r="D29" s="22">
        <v>3.13</v>
      </c>
      <c r="E29" s="22">
        <v>1.25</v>
      </c>
      <c r="F29" s="19">
        <f t="shared" si="8"/>
        <v>5.88</v>
      </c>
      <c r="G29" s="22">
        <v>2.75</v>
      </c>
      <c r="H29" s="22">
        <v>8.25</v>
      </c>
      <c r="I29" s="22">
        <v>1.5</v>
      </c>
      <c r="J29" s="19">
        <f t="shared" si="1"/>
        <v>12.5</v>
      </c>
      <c r="K29" s="19">
        <f t="shared" si="2"/>
        <v>18.38</v>
      </c>
      <c r="L29" s="22">
        <v>2.5</v>
      </c>
      <c r="M29" s="22">
        <v>5.94</v>
      </c>
      <c r="N29" s="22">
        <v>0.94</v>
      </c>
      <c r="O29" s="19">
        <f t="shared" si="7"/>
        <v>9.3800000000000008</v>
      </c>
      <c r="P29" s="22">
        <v>2.06</v>
      </c>
      <c r="Q29" s="22">
        <v>5.09</v>
      </c>
      <c r="R29" s="22">
        <v>2.7</v>
      </c>
      <c r="S29" s="19">
        <f t="shared" si="9"/>
        <v>9.8500000000000014</v>
      </c>
      <c r="T29" s="22">
        <v>1.42</v>
      </c>
      <c r="U29" s="22">
        <v>1.95</v>
      </c>
      <c r="V29" s="22">
        <v>1.1299999999999999</v>
      </c>
      <c r="W29" s="19">
        <f t="shared" si="10"/>
        <v>4.5</v>
      </c>
      <c r="X29" s="22">
        <v>5</v>
      </c>
      <c r="Y29" s="22">
        <v>5.83</v>
      </c>
      <c r="Z29" s="19">
        <f t="shared" si="6"/>
        <v>10.83</v>
      </c>
      <c r="AA29" s="19">
        <v>52.93</v>
      </c>
      <c r="AB29" s="19" t="s">
        <v>161</v>
      </c>
    </row>
    <row r="30" spans="1:28" s="21" customFormat="1" ht="25.5" x14ac:dyDescent="0.2">
      <c r="A30" s="116" t="s">
        <v>193</v>
      </c>
      <c r="B30" s="118" t="s">
        <v>194</v>
      </c>
      <c r="C30" s="22">
        <v>1.39</v>
      </c>
      <c r="D30" s="22">
        <v>3.75</v>
      </c>
      <c r="E30" s="22">
        <v>2</v>
      </c>
      <c r="F30" s="19">
        <f t="shared" si="8"/>
        <v>7.14</v>
      </c>
      <c r="G30" s="22">
        <v>2.75</v>
      </c>
      <c r="H30" s="22">
        <v>8.75</v>
      </c>
      <c r="I30" s="22">
        <v>2.7</v>
      </c>
      <c r="J30" s="19">
        <f t="shared" si="1"/>
        <v>14.2</v>
      </c>
      <c r="K30" s="19">
        <f t="shared" si="2"/>
        <v>21.34</v>
      </c>
      <c r="L30" s="22">
        <v>2.5</v>
      </c>
      <c r="M30" s="22">
        <v>5</v>
      </c>
      <c r="N30" s="22">
        <v>0.63</v>
      </c>
      <c r="O30" s="19">
        <f t="shared" si="7"/>
        <v>8.1300000000000008</v>
      </c>
      <c r="P30" s="22">
        <v>1.88</v>
      </c>
      <c r="Q30" s="22">
        <v>3.3</v>
      </c>
      <c r="R30" s="22">
        <v>0.9</v>
      </c>
      <c r="S30" s="19">
        <f t="shared" si="9"/>
        <v>6.08</v>
      </c>
      <c r="T30" s="22">
        <v>1.25</v>
      </c>
      <c r="U30" s="22">
        <v>1.88</v>
      </c>
      <c r="V30" s="22">
        <v>1.1299999999999999</v>
      </c>
      <c r="W30" s="19">
        <f t="shared" si="10"/>
        <v>4.26</v>
      </c>
      <c r="X30" s="22">
        <v>3.5</v>
      </c>
      <c r="Y30" s="22">
        <v>9.3800000000000008</v>
      </c>
      <c r="Z30" s="19">
        <f t="shared" si="6"/>
        <v>12.88</v>
      </c>
      <c r="AA30" s="19">
        <v>52.66</v>
      </c>
      <c r="AB30" s="19" t="s">
        <v>161</v>
      </c>
    </row>
    <row r="31" spans="1:28" s="21" customFormat="1" ht="25.5" x14ac:dyDescent="0.2">
      <c r="A31" s="116" t="s">
        <v>195</v>
      </c>
      <c r="B31" s="117" t="s">
        <v>196</v>
      </c>
      <c r="C31" s="22">
        <v>1.89</v>
      </c>
      <c r="D31" s="22">
        <v>3.91</v>
      </c>
      <c r="E31" s="22">
        <v>1.5</v>
      </c>
      <c r="F31" s="19">
        <f t="shared" si="8"/>
        <v>7.3</v>
      </c>
      <c r="G31" s="22">
        <v>4</v>
      </c>
      <c r="H31" s="22">
        <v>5.75</v>
      </c>
      <c r="I31" s="22">
        <v>1.2</v>
      </c>
      <c r="J31" s="19">
        <f t="shared" si="1"/>
        <v>10.95</v>
      </c>
      <c r="K31" s="19">
        <f t="shared" si="2"/>
        <v>18.25</v>
      </c>
      <c r="L31" s="22">
        <v>4.38</v>
      </c>
      <c r="M31" s="22">
        <v>6.56</v>
      </c>
      <c r="N31" s="22">
        <v>1.56</v>
      </c>
      <c r="O31" s="19">
        <f t="shared" si="7"/>
        <v>12.5</v>
      </c>
      <c r="P31" s="22">
        <v>2.06</v>
      </c>
      <c r="Q31" s="22">
        <v>4.6399999999999997</v>
      </c>
      <c r="R31" s="22">
        <v>2.7</v>
      </c>
      <c r="S31" s="19">
        <f t="shared" si="9"/>
        <v>9.3999999999999986</v>
      </c>
      <c r="T31" s="22">
        <v>1.25</v>
      </c>
      <c r="U31" s="22">
        <v>1.88</v>
      </c>
      <c r="V31" s="22">
        <v>1.1299999999999999</v>
      </c>
      <c r="W31" s="19">
        <f t="shared" si="10"/>
        <v>4.26</v>
      </c>
      <c r="X31" s="22">
        <v>3.5</v>
      </c>
      <c r="Y31" s="22">
        <v>4.5599999999999996</v>
      </c>
      <c r="Z31" s="19">
        <f t="shared" si="6"/>
        <v>8.0599999999999987</v>
      </c>
      <c r="AA31" s="19">
        <v>52.45</v>
      </c>
      <c r="AB31" s="19" t="s">
        <v>161</v>
      </c>
    </row>
    <row r="32" spans="1:28" s="21" customFormat="1" ht="25.5" x14ac:dyDescent="0.2">
      <c r="A32" s="116" t="s">
        <v>197</v>
      </c>
      <c r="B32" s="118" t="s">
        <v>198</v>
      </c>
      <c r="C32" s="22">
        <v>1.39</v>
      </c>
      <c r="D32" s="22">
        <v>1.72</v>
      </c>
      <c r="E32" s="22">
        <v>0.75</v>
      </c>
      <c r="F32" s="19">
        <f t="shared" si="8"/>
        <v>3.86</v>
      </c>
      <c r="G32" s="22">
        <v>3.75</v>
      </c>
      <c r="H32" s="22">
        <v>5.5</v>
      </c>
      <c r="I32" s="22">
        <v>1.2</v>
      </c>
      <c r="J32" s="19">
        <f t="shared" si="1"/>
        <v>10.45</v>
      </c>
      <c r="K32" s="19">
        <f t="shared" si="2"/>
        <v>14.309999999999999</v>
      </c>
      <c r="L32" s="22">
        <v>3.44</v>
      </c>
      <c r="M32" s="22">
        <v>5.94</v>
      </c>
      <c r="N32" s="22">
        <v>0.94</v>
      </c>
      <c r="O32" s="19">
        <f t="shared" si="7"/>
        <v>10.32</v>
      </c>
      <c r="P32" s="22">
        <v>2.81</v>
      </c>
      <c r="Q32" s="22">
        <v>4.91</v>
      </c>
      <c r="R32" s="22">
        <v>2.7</v>
      </c>
      <c r="S32" s="19">
        <f t="shared" si="9"/>
        <v>10.420000000000002</v>
      </c>
      <c r="T32" s="22">
        <v>1.25</v>
      </c>
      <c r="U32" s="22">
        <v>1.25</v>
      </c>
      <c r="V32" s="22">
        <v>0.75</v>
      </c>
      <c r="W32" s="19">
        <f t="shared" si="10"/>
        <v>3.25</v>
      </c>
      <c r="X32" s="22">
        <v>5</v>
      </c>
      <c r="Y32" s="22">
        <v>8.33</v>
      </c>
      <c r="Z32" s="19">
        <f t="shared" si="6"/>
        <v>13.33</v>
      </c>
      <c r="AA32" s="19">
        <v>51.62</v>
      </c>
      <c r="AB32" s="19" t="s">
        <v>161</v>
      </c>
    </row>
    <row r="33" spans="1:29" s="21" customFormat="1" ht="38.25" x14ac:dyDescent="0.2">
      <c r="A33" s="116" t="s">
        <v>199</v>
      </c>
      <c r="B33" s="117" t="s">
        <v>200</v>
      </c>
      <c r="C33" s="22">
        <v>1.33</v>
      </c>
      <c r="D33" s="22">
        <v>2.66</v>
      </c>
      <c r="E33" s="22">
        <v>1.25</v>
      </c>
      <c r="F33" s="19">
        <f t="shared" si="8"/>
        <v>5.24</v>
      </c>
      <c r="G33" s="22">
        <v>3.75</v>
      </c>
      <c r="H33" s="22">
        <v>6.25</v>
      </c>
      <c r="I33" s="22">
        <v>1.2</v>
      </c>
      <c r="J33" s="19">
        <f t="shared" si="1"/>
        <v>11.2</v>
      </c>
      <c r="K33" s="19">
        <f t="shared" si="2"/>
        <v>16.439999999999998</v>
      </c>
      <c r="L33" s="22">
        <v>3.75</v>
      </c>
      <c r="M33" s="22">
        <v>5.94</v>
      </c>
      <c r="N33" s="22">
        <v>0.94</v>
      </c>
      <c r="O33" s="19">
        <f t="shared" si="7"/>
        <v>10.63</v>
      </c>
      <c r="P33" s="22">
        <v>2.81</v>
      </c>
      <c r="Q33" s="22">
        <v>3.3</v>
      </c>
      <c r="R33" s="22">
        <v>1.8</v>
      </c>
      <c r="S33" s="19">
        <f t="shared" si="9"/>
        <v>7.9099999999999993</v>
      </c>
      <c r="T33" s="22">
        <v>1.25</v>
      </c>
      <c r="U33" s="22">
        <v>1.25</v>
      </c>
      <c r="V33" s="22">
        <v>0.75</v>
      </c>
      <c r="W33" s="19">
        <f t="shared" si="10"/>
        <v>3.25</v>
      </c>
      <c r="X33" s="22">
        <v>3.5</v>
      </c>
      <c r="Y33" s="22">
        <v>9.3000000000000007</v>
      </c>
      <c r="Z33" s="19">
        <f t="shared" si="6"/>
        <v>12.8</v>
      </c>
      <c r="AA33" s="19">
        <f>K33+O33+S33+W33+Z33</f>
        <v>51.03</v>
      </c>
      <c r="AB33" s="19" t="s">
        <v>161</v>
      </c>
    </row>
    <row r="34" spans="1:29" s="21" customFormat="1" ht="25.5" x14ac:dyDescent="0.2">
      <c r="A34" s="116" t="s">
        <v>201</v>
      </c>
      <c r="B34" s="117" t="s">
        <v>202</v>
      </c>
      <c r="C34" s="22">
        <v>1.61</v>
      </c>
      <c r="D34" s="22">
        <v>3.28</v>
      </c>
      <c r="E34" s="22">
        <v>1.5</v>
      </c>
      <c r="F34" s="19">
        <f t="shared" si="8"/>
        <v>6.39</v>
      </c>
      <c r="G34" s="22">
        <v>3.75</v>
      </c>
      <c r="H34" s="22">
        <v>7.5</v>
      </c>
      <c r="I34" s="22">
        <v>1.5</v>
      </c>
      <c r="J34" s="19">
        <f t="shared" si="1"/>
        <v>12.75</v>
      </c>
      <c r="K34" s="19">
        <f t="shared" si="2"/>
        <v>19.14</v>
      </c>
      <c r="L34" s="22">
        <v>3.13</v>
      </c>
      <c r="M34" s="22">
        <v>4.0599999999999996</v>
      </c>
      <c r="N34" s="22">
        <v>0.94</v>
      </c>
      <c r="O34" s="19">
        <f t="shared" si="7"/>
        <v>8.129999999999999</v>
      </c>
      <c r="P34" s="22">
        <v>2.06</v>
      </c>
      <c r="Q34" s="22">
        <v>4.91</v>
      </c>
      <c r="R34" s="22">
        <v>2.7</v>
      </c>
      <c r="S34" s="19">
        <f t="shared" si="9"/>
        <v>9.6700000000000017</v>
      </c>
      <c r="T34" s="22">
        <v>1.42</v>
      </c>
      <c r="U34" s="22">
        <v>1.25</v>
      </c>
      <c r="V34" s="22">
        <v>0.75</v>
      </c>
      <c r="W34" s="19">
        <f t="shared" si="10"/>
        <v>3.42</v>
      </c>
      <c r="X34" s="22">
        <v>2.5</v>
      </c>
      <c r="Y34" s="22">
        <v>7.81</v>
      </c>
      <c r="Z34" s="19">
        <f t="shared" si="6"/>
        <v>10.309999999999999</v>
      </c>
      <c r="AA34" s="19">
        <f>K34+O34+S34+W34+Z34</f>
        <v>50.67</v>
      </c>
      <c r="AB34" s="19" t="s">
        <v>161</v>
      </c>
    </row>
    <row r="35" spans="1:29" s="21" customFormat="1" ht="25.5" x14ac:dyDescent="0.2">
      <c r="A35" s="116" t="s">
        <v>203</v>
      </c>
      <c r="B35" s="117" t="s">
        <v>204</v>
      </c>
      <c r="C35" s="22">
        <v>1.5</v>
      </c>
      <c r="D35" s="22">
        <v>3.13</v>
      </c>
      <c r="E35" s="22">
        <v>1.5</v>
      </c>
      <c r="F35" s="19">
        <f t="shared" si="8"/>
        <v>6.13</v>
      </c>
      <c r="G35" s="22">
        <v>3</v>
      </c>
      <c r="H35" s="22">
        <v>2.5</v>
      </c>
      <c r="I35" s="22">
        <v>0.3</v>
      </c>
      <c r="J35" s="19">
        <f t="shared" si="1"/>
        <v>5.8</v>
      </c>
      <c r="K35" s="19">
        <f t="shared" si="2"/>
        <v>11.93</v>
      </c>
      <c r="L35" s="22">
        <v>4.38</v>
      </c>
      <c r="M35" s="22">
        <v>7.19</v>
      </c>
      <c r="N35" s="22">
        <v>0.94</v>
      </c>
      <c r="O35" s="19">
        <v>12.5</v>
      </c>
      <c r="P35" s="22">
        <v>2.25</v>
      </c>
      <c r="Q35" s="22">
        <v>6.25</v>
      </c>
      <c r="R35" s="22">
        <v>2.7</v>
      </c>
      <c r="S35" s="19">
        <f t="shared" si="9"/>
        <v>11.2</v>
      </c>
      <c r="T35" s="22">
        <v>1.25</v>
      </c>
      <c r="U35" s="22">
        <v>1.88</v>
      </c>
      <c r="V35" s="22">
        <v>1.1299999999999999</v>
      </c>
      <c r="W35" s="19">
        <v>4.25</v>
      </c>
      <c r="X35" s="22">
        <v>6</v>
      </c>
      <c r="Y35" s="22">
        <v>4.5599999999999996</v>
      </c>
      <c r="Z35" s="19">
        <f t="shared" si="6"/>
        <v>10.559999999999999</v>
      </c>
      <c r="AA35" s="19">
        <v>50.43</v>
      </c>
      <c r="AB35" s="19" t="s">
        <v>161</v>
      </c>
    </row>
    <row r="36" spans="1:29" s="21" customFormat="1" ht="25.5" x14ac:dyDescent="0.2">
      <c r="A36" s="116" t="s">
        <v>205</v>
      </c>
      <c r="B36" s="117" t="s">
        <v>206</v>
      </c>
      <c r="C36" s="22">
        <v>1.5</v>
      </c>
      <c r="D36" s="22">
        <v>3.13</v>
      </c>
      <c r="E36" s="22">
        <v>1.5</v>
      </c>
      <c r="F36" s="19">
        <f t="shared" si="8"/>
        <v>6.13</v>
      </c>
      <c r="G36" s="22">
        <v>3</v>
      </c>
      <c r="H36" s="22">
        <v>2.5</v>
      </c>
      <c r="I36" s="22">
        <v>0.3</v>
      </c>
      <c r="J36" s="19">
        <f t="shared" si="1"/>
        <v>5.8</v>
      </c>
      <c r="K36" s="19">
        <f t="shared" si="2"/>
        <v>11.93</v>
      </c>
      <c r="L36" s="22">
        <v>4.38</v>
      </c>
      <c r="M36" s="22">
        <v>7.19</v>
      </c>
      <c r="N36" s="22">
        <v>0.94</v>
      </c>
      <c r="O36" s="19">
        <f t="shared" ref="O36:O52" si="11">L36+M36+N36</f>
        <v>12.51</v>
      </c>
      <c r="P36" s="22">
        <v>2.25</v>
      </c>
      <c r="Q36" s="22">
        <v>6.25</v>
      </c>
      <c r="R36" s="22">
        <v>2.7</v>
      </c>
      <c r="S36" s="19">
        <f t="shared" si="9"/>
        <v>11.2</v>
      </c>
      <c r="T36" s="22">
        <v>1.25</v>
      </c>
      <c r="U36" s="22">
        <v>1.88</v>
      </c>
      <c r="V36" s="22">
        <v>1.1299999999999999</v>
      </c>
      <c r="W36" s="19">
        <f t="shared" ref="W36:W46" si="12">T36+U36+V36</f>
        <v>4.26</v>
      </c>
      <c r="X36" s="22">
        <v>6</v>
      </c>
      <c r="Y36" s="22">
        <v>4.5599999999999996</v>
      </c>
      <c r="Z36" s="19">
        <f t="shared" si="6"/>
        <v>10.559999999999999</v>
      </c>
      <c r="AA36" s="19">
        <v>50.43</v>
      </c>
      <c r="AB36" s="19" t="s">
        <v>161</v>
      </c>
    </row>
    <row r="37" spans="1:29" s="21" customFormat="1" ht="25.5" x14ac:dyDescent="0.2">
      <c r="A37" s="116" t="s">
        <v>207</v>
      </c>
      <c r="B37" s="117" t="s">
        <v>208</v>
      </c>
      <c r="C37" s="22">
        <v>1.83</v>
      </c>
      <c r="D37" s="22">
        <v>1.72</v>
      </c>
      <c r="E37" s="22">
        <v>0.5</v>
      </c>
      <c r="F37" s="19">
        <f t="shared" si="8"/>
        <v>4.05</v>
      </c>
      <c r="G37" s="22">
        <v>4</v>
      </c>
      <c r="H37" s="22">
        <v>5</v>
      </c>
      <c r="I37" s="22">
        <v>2.4</v>
      </c>
      <c r="J37" s="19">
        <f t="shared" si="1"/>
        <v>11.4</v>
      </c>
      <c r="K37" s="19">
        <f t="shared" si="2"/>
        <v>15.45</v>
      </c>
      <c r="L37" s="22">
        <v>3.75</v>
      </c>
      <c r="M37" s="22">
        <v>5</v>
      </c>
      <c r="N37" s="22">
        <v>0.94</v>
      </c>
      <c r="O37" s="19">
        <f t="shared" si="11"/>
        <v>9.69</v>
      </c>
      <c r="P37" s="22">
        <v>2.81</v>
      </c>
      <c r="Q37" s="22">
        <v>4.91</v>
      </c>
      <c r="R37" s="22">
        <v>2.7</v>
      </c>
      <c r="S37" s="19">
        <f t="shared" si="9"/>
        <v>10.420000000000002</v>
      </c>
      <c r="T37" s="22">
        <v>1.42</v>
      </c>
      <c r="U37" s="22">
        <v>2.29</v>
      </c>
      <c r="V37" s="22">
        <v>1.1299999999999999</v>
      </c>
      <c r="W37" s="19">
        <f t="shared" si="12"/>
        <v>4.84</v>
      </c>
      <c r="X37" s="22">
        <v>5</v>
      </c>
      <c r="Y37" s="22">
        <v>5.0199999999999996</v>
      </c>
      <c r="Z37" s="19">
        <f t="shared" si="6"/>
        <v>10.02</v>
      </c>
      <c r="AA37" s="19">
        <v>50.41</v>
      </c>
      <c r="AB37" s="19" t="s">
        <v>161</v>
      </c>
      <c r="AC37" s="21">
        <v>59.89</v>
      </c>
    </row>
    <row r="38" spans="1:29" s="21" customFormat="1" ht="25.5" x14ac:dyDescent="0.2">
      <c r="A38" s="116" t="s">
        <v>209</v>
      </c>
      <c r="B38" s="117" t="s">
        <v>210</v>
      </c>
      <c r="C38" s="22">
        <v>1.78</v>
      </c>
      <c r="D38" s="22">
        <v>2.97</v>
      </c>
      <c r="E38" s="22">
        <v>1.5</v>
      </c>
      <c r="F38" s="19">
        <f t="shared" si="8"/>
        <v>6.25</v>
      </c>
      <c r="G38" s="22">
        <v>3</v>
      </c>
      <c r="H38" s="22">
        <v>5.25</v>
      </c>
      <c r="I38" s="22">
        <v>1.2</v>
      </c>
      <c r="J38" s="19">
        <f t="shared" si="1"/>
        <v>9.4499999999999993</v>
      </c>
      <c r="K38" s="19">
        <f t="shared" si="2"/>
        <v>15.7</v>
      </c>
      <c r="L38" s="22">
        <v>2.5</v>
      </c>
      <c r="M38" s="22">
        <v>6.56</v>
      </c>
      <c r="N38" s="22">
        <v>1.88</v>
      </c>
      <c r="O38" s="19">
        <f t="shared" si="11"/>
        <v>10.939999999999998</v>
      </c>
      <c r="P38" s="22">
        <v>2.25</v>
      </c>
      <c r="Q38" s="22">
        <v>4.6399999999999997</v>
      </c>
      <c r="R38" s="22">
        <v>2.7</v>
      </c>
      <c r="S38" s="19">
        <f t="shared" si="9"/>
        <v>9.59</v>
      </c>
      <c r="T38" s="22">
        <v>1.1299999999999999</v>
      </c>
      <c r="U38" s="22">
        <v>2.5</v>
      </c>
      <c r="V38" s="22">
        <v>1.5</v>
      </c>
      <c r="W38" s="19">
        <f t="shared" si="12"/>
        <v>5.13</v>
      </c>
      <c r="X38" s="22">
        <v>2.75</v>
      </c>
      <c r="Y38" s="22">
        <v>6.13</v>
      </c>
      <c r="Z38" s="19">
        <f t="shared" si="6"/>
        <v>8.879999999999999</v>
      </c>
      <c r="AA38" s="19">
        <v>50.22</v>
      </c>
      <c r="AB38" s="19" t="s">
        <v>161</v>
      </c>
    </row>
    <row r="39" spans="1:29" s="21" customFormat="1" ht="25.5" x14ac:dyDescent="0.2">
      <c r="A39" s="116" t="s">
        <v>211</v>
      </c>
      <c r="B39" s="117" t="s">
        <v>212</v>
      </c>
      <c r="C39" s="22">
        <v>1.5</v>
      </c>
      <c r="D39" s="22">
        <v>3.28</v>
      </c>
      <c r="E39" s="22">
        <v>1.5</v>
      </c>
      <c r="F39" s="19">
        <f t="shared" si="8"/>
        <v>6.2799999999999994</v>
      </c>
      <c r="G39" s="22">
        <v>2.75</v>
      </c>
      <c r="H39" s="22">
        <v>7.75</v>
      </c>
      <c r="I39" s="22">
        <v>2.7</v>
      </c>
      <c r="J39" s="19">
        <f t="shared" si="1"/>
        <v>13.2</v>
      </c>
      <c r="K39" s="19">
        <f t="shared" si="2"/>
        <v>19.479999999999997</v>
      </c>
      <c r="L39" s="22">
        <v>2.5</v>
      </c>
      <c r="M39" s="22">
        <v>5.63</v>
      </c>
      <c r="N39" s="22">
        <v>0.94</v>
      </c>
      <c r="O39" s="19">
        <f t="shared" si="11"/>
        <v>9.0699999999999985</v>
      </c>
      <c r="P39" s="22">
        <v>2.25</v>
      </c>
      <c r="Q39" s="22">
        <v>3.84</v>
      </c>
      <c r="R39" s="22">
        <v>2.7</v>
      </c>
      <c r="S39" s="19">
        <f t="shared" si="9"/>
        <v>8.7899999999999991</v>
      </c>
      <c r="T39" s="22">
        <v>1.42</v>
      </c>
      <c r="U39" s="22">
        <v>2.29</v>
      </c>
      <c r="V39" s="22">
        <v>1.1299999999999999</v>
      </c>
      <c r="W39" s="19">
        <f t="shared" si="12"/>
        <v>4.84</v>
      </c>
      <c r="X39" s="22">
        <v>3.25</v>
      </c>
      <c r="Y39" s="22">
        <v>4.79</v>
      </c>
      <c r="Z39" s="19">
        <f t="shared" si="6"/>
        <v>8.0399999999999991</v>
      </c>
      <c r="AA39" s="19">
        <v>50.21</v>
      </c>
      <c r="AB39" s="19" t="s">
        <v>161</v>
      </c>
    </row>
    <row r="40" spans="1:29" s="21" customFormat="1" ht="25.5" x14ac:dyDescent="0.2">
      <c r="A40" s="116" t="s">
        <v>213</v>
      </c>
      <c r="B40" s="118" t="s">
        <v>214</v>
      </c>
      <c r="C40" s="22">
        <v>1.39</v>
      </c>
      <c r="D40" s="22">
        <v>1.41</v>
      </c>
      <c r="E40" s="22">
        <v>0.75</v>
      </c>
      <c r="F40" s="19">
        <f t="shared" si="8"/>
        <v>3.55</v>
      </c>
      <c r="G40" s="22">
        <v>3</v>
      </c>
      <c r="H40" s="22">
        <v>3.75</v>
      </c>
      <c r="I40" s="22">
        <v>0.6</v>
      </c>
      <c r="J40" s="19">
        <f t="shared" si="1"/>
        <v>7.35</v>
      </c>
      <c r="K40" s="19">
        <f t="shared" si="2"/>
        <v>10.899999999999999</v>
      </c>
      <c r="L40" s="22">
        <v>2.5</v>
      </c>
      <c r="M40" s="22">
        <v>4.38</v>
      </c>
      <c r="N40" s="22">
        <v>0.94</v>
      </c>
      <c r="O40" s="19">
        <f t="shared" si="11"/>
        <v>7.82</v>
      </c>
      <c r="P40" s="22">
        <v>2.06</v>
      </c>
      <c r="Q40" s="22">
        <v>4.91</v>
      </c>
      <c r="R40" s="22">
        <v>2.7</v>
      </c>
      <c r="S40" s="19">
        <f t="shared" si="9"/>
        <v>9.6700000000000017</v>
      </c>
      <c r="T40" s="22">
        <v>1.25</v>
      </c>
      <c r="U40" s="22">
        <v>1.88</v>
      </c>
      <c r="V40" s="22">
        <v>1.1299999999999999</v>
      </c>
      <c r="W40" s="19">
        <f t="shared" si="12"/>
        <v>4.26</v>
      </c>
      <c r="X40" s="22">
        <v>7.5</v>
      </c>
      <c r="Y40" s="22">
        <v>8.65</v>
      </c>
      <c r="Z40" s="19">
        <f t="shared" si="6"/>
        <v>16.149999999999999</v>
      </c>
      <c r="AA40" s="19">
        <v>48.77</v>
      </c>
      <c r="AB40" s="19" t="s">
        <v>215</v>
      </c>
    </row>
    <row r="41" spans="1:29" s="21" customFormat="1" ht="25.5" x14ac:dyDescent="0.2">
      <c r="A41" s="116" t="s">
        <v>216</v>
      </c>
      <c r="B41" s="117" t="s">
        <v>217</v>
      </c>
      <c r="C41" s="22">
        <v>1.33</v>
      </c>
      <c r="D41" s="22">
        <v>2.66</v>
      </c>
      <c r="E41" s="22">
        <v>1</v>
      </c>
      <c r="F41" s="19">
        <f t="shared" si="8"/>
        <v>4.99</v>
      </c>
      <c r="G41" s="22">
        <v>2.75</v>
      </c>
      <c r="H41" s="22">
        <v>3.75</v>
      </c>
      <c r="I41" s="22">
        <v>0.6</v>
      </c>
      <c r="J41" s="19">
        <f t="shared" si="1"/>
        <v>7.1</v>
      </c>
      <c r="K41" s="19">
        <f t="shared" si="2"/>
        <v>12.09</v>
      </c>
      <c r="L41" s="22">
        <v>2.5</v>
      </c>
      <c r="M41" s="22">
        <v>5.63</v>
      </c>
      <c r="N41" s="22">
        <v>1.25</v>
      </c>
      <c r="O41" s="19">
        <f t="shared" si="11"/>
        <v>9.379999999999999</v>
      </c>
      <c r="P41" s="22">
        <v>2.06</v>
      </c>
      <c r="Q41" s="22">
        <v>4.37</v>
      </c>
      <c r="R41" s="22">
        <v>2.7</v>
      </c>
      <c r="S41" s="19">
        <f t="shared" si="9"/>
        <v>9.129999999999999</v>
      </c>
      <c r="T41" s="22">
        <v>1.25</v>
      </c>
      <c r="U41" s="22">
        <v>1.46</v>
      </c>
      <c r="V41" s="22">
        <v>0.75</v>
      </c>
      <c r="W41" s="19">
        <f t="shared" si="12"/>
        <v>3.46</v>
      </c>
      <c r="X41" s="22">
        <v>4.5</v>
      </c>
      <c r="Y41" s="22">
        <v>9.3800000000000008</v>
      </c>
      <c r="Z41" s="19">
        <f t="shared" si="6"/>
        <v>13.88</v>
      </c>
      <c r="AA41" s="19">
        <v>47.93</v>
      </c>
      <c r="AB41" s="19" t="s">
        <v>215</v>
      </c>
    </row>
    <row r="42" spans="1:29" s="21" customFormat="1" ht="25.5" x14ac:dyDescent="0.2">
      <c r="A42" s="116" t="s">
        <v>218</v>
      </c>
      <c r="B42" s="117" t="s">
        <v>219</v>
      </c>
      <c r="C42" s="22">
        <v>1.22</v>
      </c>
      <c r="D42" s="22">
        <v>1.56</v>
      </c>
      <c r="E42" s="22">
        <v>0.75</v>
      </c>
      <c r="F42" s="19">
        <f t="shared" si="8"/>
        <v>3.5300000000000002</v>
      </c>
      <c r="G42" s="22">
        <v>2.75</v>
      </c>
      <c r="H42" s="22">
        <v>5.5</v>
      </c>
      <c r="I42" s="22">
        <v>1.2</v>
      </c>
      <c r="J42" s="19">
        <f t="shared" si="1"/>
        <v>9.4499999999999993</v>
      </c>
      <c r="K42" s="19">
        <f t="shared" si="2"/>
        <v>12.98</v>
      </c>
      <c r="L42" s="22">
        <v>3.75</v>
      </c>
      <c r="M42" s="22">
        <v>5.63</v>
      </c>
      <c r="N42" s="22">
        <v>0.94</v>
      </c>
      <c r="O42" s="19">
        <f t="shared" si="11"/>
        <v>10.319999999999999</v>
      </c>
      <c r="P42" s="22">
        <v>2.81</v>
      </c>
      <c r="Q42" s="22">
        <v>3.75</v>
      </c>
      <c r="R42" s="22">
        <v>2.7</v>
      </c>
      <c r="S42" s="19">
        <f t="shared" si="9"/>
        <v>9.2600000000000016</v>
      </c>
      <c r="T42" s="22">
        <v>1.25</v>
      </c>
      <c r="U42" s="22">
        <v>1.88</v>
      </c>
      <c r="V42" s="22">
        <v>0.75</v>
      </c>
      <c r="W42" s="19">
        <f t="shared" si="12"/>
        <v>3.88</v>
      </c>
      <c r="X42" s="22">
        <v>4.5</v>
      </c>
      <c r="Y42" s="22">
        <v>5.65</v>
      </c>
      <c r="Z42" s="19">
        <f t="shared" si="6"/>
        <v>10.15</v>
      </c>
      <c r="AA42" s="19">
        <f>K42+O42+S42+W42+Z42</f>
        <v>46.59</v>
      </c>
      <c r="AB42" s="19" t="s">
        <v>215</v>
      </c>
    </row>
    <row r="43" spans="1:29" s="21" customFormat="1" ht="25.5" x14ac:dyDescent="0.2">
      <c r="A43" s="116" t="s">
        <v>220</v>
      </c>
      <c r="B43" s="117" t="s">
        <v>221</v>
      </c>
      <c r="C43" s="22">
        <v>1.56</v>
      </c>
      <c r="D43" s="22">
        <v>2.5</v>
      </c>
      <c r="E43" s="22">
        <v>1.5</v>
      </c>
      <c r="F43" s="19">
        <f t="shared" si="8"/>
        <v>5.5600000000000005</v>
      </c>
      <c r="G43" s="22">
        <v>4</v>
      </c>
      <c r="H43" s="22">
        <v>6.5</v>
      </c>
      <c r="I43" s="22">
        <v>1.2</v>
      </c>
      <c r="J43" s="19">
        <f t="shared" si="1"/>
        <v>11.7</v>
      </c>
      <c r="K43" s="19">
        <f t="shared" si="2"/>
        <v>17.259999999999998</v>
      </c>
      <c r="L43" s="22">
        <v>3.75</v>
      </c>
      <c r="M43" s="22">
        <v>5.31</v>
      </c>
      <c r="N43" s="22">
        <v>0.94</v>
      </c>
      <c r="O43" s="19">
        <f t="shared" si="11"/>
        <v>9.9999999999999982</v>
      </c>
      <c r="P43" s="22">
        <v>2.81</v>
      </c>
      <c r="Q43" s="22">
        <v>3.3</v>
      </c>
      <c r="R43" s="22">
        <v>1.8</v>
      </c>
      <c r="S43" s="19">
        <f t="shared" si="9"/>
        <v>7.9099999999999993</v>
      </c>
      <c r="T43" s="22">
        <v>1.42</v>
      </c>
      <c r="U43" s="22">
        <v>2.29</v>
      </c>
      <c r="V43" s="22">
        <v>1.1299999999999999</v>
      </c>
      <c r="W43" s="19">
        <f t="shared" si="12"/>
        <v>4.84</v>
      </c>
      <c r="X43" s="22">
        <v>5</v>
      </c>
      <c r="Y43" s="22">
        <v>0.99</v>
      </c>
      <c r="Z43" s="19">
        <f t="shared" si="6"/>
        <v>5.99</v>
      </c>
      <c r="AA43" s="19">
        <v>45.99</v>
      </c>
      <c r="AB43" s="19" t="s">
        <v>215</v>
      </c>
    </row>
    <row r="44" spans="1:29" s="21" customFormat="1" ht="25.5" x14ac:dyDescent="0.2">
      <c r="A44" s="116" t="s">
        <v>222</v>
      </c>
      <c r="B44" s="117" t="s">
        <v>223</v>
      </c>
      <c r="C44" s="22">
        <v>2</v>
      </c>
      <c r="D44" s="22">
        <v>2.66</v>
      </c>
      <c r="E44" s="22">
        <v>1.5</v>
      </c>
      <c r="F44" s="19">
        <f t="shared" si="8"/>
        <v>6.16</v>
      </c>
      <c r="G44" s="22">
        <v>3.5</v>
      </c>
      <c r="H44" s="22">
        <v>0.75</v>
      </c>
      <c r="I44" s="22">
        <v>0</v>
      </c>
      <c r="J44" s="19">
        <f t="shared" si="1"/>
        <v>4.25</v>
      </c>
      <c r="K44" s="19">
        <f t="shared" si="2"/>
        <v>10.41</v>
      </c>
      <c r="L44" s="22">
        <v>3.13</v>
      </c>
      <c r="M44" s="22">
        <v>4.38</v>
      </c>
      <c r="N44" s="22">
        <v>0.94</v>
      </c>
      <c r="O44" s="19">
        <f t="shared" si="11"/>
        <v>8.4499999999999993</v>
      </c>
      <c r="P44" s="22">
        <v>2.81</v>
      </c>
      <c r="Q44" s="22">
        <v>4.91</v>
      </c>
      <c r="R44" s="22">
        <v>2.7</v>
      </c>
      <c r="S44" s="19">
        <f t="shared" si="9"/>
        <v>10.420000000000002</v>
      </c>
      <c r="T44" s="22">
        <v>1.25</v>
      </c>
      <c r="U44" s="22">
        <v>1.25</v>
      </c>
      <c r="V44" s="22">
        <v>0.75</v>
      </c>
      <c r="W44" s="19">
        <f t="shared" si="12"/>
        <v>3.25</v>
      </c>
      <c r="X44" s="22">
        <v>5</v>
      </c>
      <c r="Y44" s="22">
        <v>7.19</v>
      </c>
      <c r="Z44" s="19">
        <f t="shared" si="6"/>
        <v>12.190000000000001</v>
      </c>
      <c r="AA44" s="19">
        <v>44.7</v>
      </c>
      <c r="AB44" s="19" t="s">
        <v>215</v>
      </c>
    </row>
    <row r="45" spans="1:29" s="21" customFormat="1" ht="25.5" x14ac:dyDescent="0.2">
      <c r="A45" s="116" t="s">
        <v>224</v>
      </c>
      <c r="B45" s="117" t="s">
        <v>225</v>
      </c>
      <c r="C45" s="22">
        <v>1.72</v>
      </c>
      <c r="D45" s="22">
        <v>2.5</v>
      </c>
      <c r="E45" s="22">
        <v>1.5</v>
      </c>
      <c r="F45" s="19">
        <f t="shared" si="8"/>
        <v>5.72</v>
      </c>
      <c r="G45" s="22">
        <v>3.75</v>
      </c>
      <c r="H45" s="22">
        <v>7</v>
      </c>
      <c r="I45" s="22">
        <v>2.1</v>
      </c>
      <c r="J45" s="19">
        <f t="shared" si="1"/>
        <v>12.85</v>
      </c>
      <c r="K45" s="19">
        <f t="shared" si="2"/>
        <v>18.57</v>
      </c>
      <c r="L45" s="22">
        <v>3.13</v>
      </c>
      <c r="M45" s="22">
        <v>4.38</v>
      </c>
      <c r="N45" s="22">
        <v>0.94</v>
      </c>
      <c r="O45" s="19">
        <f t="shared" si="11"/>
        <v>8.4499999999999993</v>
      </c>
      <c r="P45" s="22">
        <v>2.63</v>
      </c>
      <c r="Q45" s="22">
        <v>3.03</v>
      </c>
      <c r="R45" s="22">
        <v>1.8</v>
      </c>
      <c r="S45" s="19">
        <f t="shared" si="9"/>
        <v>7.46</v>
      </c>
      <c r="T45" s="22">
        <v>1.1299999999999999</v>
      </c>
      <c r="U45" s="22">
        <v>1.25</v>
      </c>
      <c r="V45" s="22">
        <v>0.38</v>
      </c>
      <c r="W45" s="19">
        <f t="shared" si="12"/>
        <v>2.76</v>
      </c>
      <c r="X45" s="22">
        <v>4</v>
      </c>
      <c r="Y45" s="22">
        <v>2.82</v>
      </c>
      <c r="Z45" s="19">
        <f t="shared" si="6"/>
        <v>6.82</v>
      </c>
      <c r="AA45" s="19">
        <v>44.04</v>
      </c>
      <c r="AB45" s="19" t="s">
        <v>215</v>
      </c>
    </row>
    <row r="46" spans="1:29" s="21" customFormat="1" ht="25.5" customHeight="1" x14ac:dyDescent="0.2">
      <c r="A46" s="116" t="s">
        <v>226</v>
      </c>
      <c r="B46" s="117" t="s">
        <v>227</v>
      </c>
      <c r="C46" s="22">
        <v>1</v>
      </c>
      <c r="D46" s="22">
        <v>1.72</v>
      </c>
      <c r="E46" s="22">
        <v>0.75</v>
      </c>
      <c r="F46" s="19">
        <f t="shared" si="8"/>
        <v>3.4699999999999998</v>
      </c>
      <c r="G46" s="22">
        <v>2.75</v>
      </c>
      <c r="H46" s="22">
        <v>3.75</v>
      </c>
      <c r="I46" s="22">
        <v>0.3</v>
      </c>
      <c r="J46" s="19">
        <f t="shared" si="1"/>
        <v>6.8</v>
      </c>
      <c r="K46" s="19">
        <f t="shared" si="2"/>
        <v>10.27</v>
      </c>
      <c r="L46" s="22">
        <v>3.13</v>
      </c>
      <c r="M46" s="22">
        <v>5.94</v>
      </c>
      <c r="N46" s="22">
        <v>0.94</v>
      </c>
      <c r="O46" s="19">
        <f t="shared" si="11"/>
        <v>10.01</v>
      </c>
      <c r="P46" s="22">
        <v>2.81</v>
      </c>
      <c r="Q46" s="22">
        <v>4.91</v>
      </c>
      <c r="R46" s="22">
        <v>2.7</v>
      </c>
      <c r="S46" s="19">
        <f t="shared" si="9"/>
        <v>10.420000000000002</v>
      </c>
      <c r="T46" s="22">
        <v>1.1299999999999999</v>
      </c>
      <c r="U46" s="22">
        <v>1.88</v>
      </c>
      <c r="V46" s="22">
        <v>0.75</v>
      </c>
      <c r="W46" s="19">
        <f t="shared" si="12"/>
        <v>3.76</v>
      </c>
      <c r="X46" s="22">
        <v>4</v>
      </c>
      <c r="Y46" s="22">
        <v>5.04</v>
      </c>
      <c r="Z46" s="19">
        <f t="shared" si="6"/>
        <v>9.0399999999999991</v>
      </c>
      <c r="AA46" s="19">
        <v>43.48</v>
      </c>
      <c r="AB46" s="19" t="s">
        <v>215</v>
      </c>
    </row>
    <row r="47" spans="1:29" s="21" customFormat="1" ht="25.5" x14ac:dyDescent="0.2">
      <c r="A47" s="116" t="s">
        <v>228</v>
      </c>
      <c r="B47" s="117" t="s">
        <v>229</v>
      </c>
      <c r="C47" s="22">
        <v>1.5</v>
      </c>
      <c r="D47" s="22">
        <v>3.28</v>
      </c>
      <c r="E47" s="22">
        <v>1.5</v>
      </c>
      <c r="F47" s="19">
        <f t="shared" si="8"/>
        <v>6.2799999999999994</v>
      </c>
      <c r="G47" s="22">
        <v>2.75</v>
      </c>
      <c r="H47" s="22">
        <v>3.75</v>
      </c>
      <c r="I47" s="22">
        <v>0.3</v>
      </c>
      <c r="J47" s="19">
        <f t="shared" si="1"/>
        <v>6.8</v>
      </c>
      <c r="K47" s="19">
        <f t="shared" si="2"/>
        <v>13.079999999999998</v>
      </c>
      <c r="L47" s="22">
        <v>1.25</v>
      </c>
      <c r="M47" s="22">
        <v>1.88</v>
      </c>
      <c r="N47" s="22">
        <v>0</v>
      </c>
      <c r="O47" s="19">
        <f t="shared" si="11"/>
        <v>3.13</v>
      </c>
      <c r="P47" s="22">
        <v>2.81</v>
      </c>
      <c r="Q47" s="22">
        <v>4.91</v>
      </c>
      <c r="R47" s="22">
        <v>2.7</v>
      </c>
      <c r="S47" s="19">
        <f t="shared" si="9"/>
        <v>10.420000000000002</v>
      </c>
      <c r="T47" s="22">
        <v>1.25</v>
      </c>
      <c r="U47" s="22">
        <v>1.88</v>
      </c>
      <c r="V47" s="22">
        <v>1.1299999999999999</v>
      </c>
      <c r="W47" s="19">
        <v>4.25</v>
      </c>
      <c r="X47" s="22">
        <v>5</v>
      </c>
      <c r="Y47" s="22">
        <v>5.31</v>
      </c>
      <c r="Z47" s="19">
        <f t="shared" si="6"/>
        <v>10.309999999999999</v>
      </c>
      <c r="AA47" s="19">
        <f>K47+O47+S47+W47+Z47</f>
        <v>41.19</v>
      </c>
      <c r="AB47" s="19" t="s">
        <v>215</v>
      </c>
    </row>
    <row r="48" spans="1:29" s="21" customFormat="1" ht="25.5" x14ac:dyDescent="0.2">
      <c r="A48" s="116" t="s">
        <v>230</v>
      </c>
      <c r="B48" s="118" t="s">
        <v>231</v>
      </c>
      <c r="C48" s="22">
        <v>1.33</v>
      </c>
      <c r="D48" s="22">
        <v>3.28</v>
      </c>
      <c r="E48" s="22">
        <v>1.5</v>
      </c>
      <c r="F48" s="19">
        <f t="shared" si="8"/>
        <v>6.1099999999999994</v>
      </c>
      <c r="G48" s="22">
        <v>3</v>
      </c>
      <c r="H48" s="22">
        <v>2.5</v>
      </c>
      <c r="I48" s="22">
        <v>0.3</v>
      </c>
      <c r="J48" s="19">
        <f t="shared" si="1"/>
        <v>5.8</v>
      </c>
      <c r="K48" s="19">
        <f t="shared" si="2"/>
        <v>11.91</v>
      </c>
      <c r="L48" s="22">
        <v>3.13</v>
      </c>
      <c r="M48" s="22">
        <v>5.31</v>
      </c>
      <c r="N48" s="22">
        <v>0.91</v>
      </c>
      <c r="O48" s="19">
        <f t="shared" si="11"/>
        <v>9.35</v>
      </c>
      <c r="P48" s="22">
        <v>2.25</v>
      </c>
      <c r="Q48" s="22">
        <v>4.91</v>
      </c>
      <c r="R48" s="22">
        <v>2.7</v>
      </c>
      <c r="S48" s="19">
        <f t="shared" si="9"/>
        <v>9.86</v>
      </c>
      <c r="T48" s="22">
        <v>1.25</v>
      </c>
      <c r="U48" s="22">
        <v>1.88</v>
      </c>
      <c r="V48" s="22">
        <v>1.1299999999999999</v>
      </c>
      <c r="W48" s="19">
        <f>T48+U48+V48</f>
        <v>4.26</v>
      </c>
      <c r="X48" s="22">
        <v>4</v>
      </c>
      <c r="Y48" s="22">
        <v>0.44</v>
      </c>
      <c r="Z48" s="19">
        <f t="shared" si="6"/>
        <v>4.4400000000000004</v>
      </c>
      <c r="AA48" s="19">
        <v>39.83</v>
      </c>
      <c r="AB48" s="19" t="s">
        <v>215</v>
      </c>
    </row>
    <row r="49" spans="1:29" s="21" customFormat="1" ht="25.5" x14ac:dyDescent="0.2">
      <c r="A49" s="116" t="s">
        <v>232</v>
      </c>
      <c r="B49" s="119" t="s">
        <v>233</v>
      </c>
      <c r="C49" s="37">
        <v>1.33</v>
      </c>
      <c r="D49" s="37">
        <v>2.81</v>
      </c>
      <c r="E49" s="37">
        <v>1.5</v>
      </c>
      <c r="F49" s="38">
        <f t="shared" si="8"/>
        <v>5.6400000000000006</v>
      </c>
      <c r="G49" s="37">
        <v>2</v>
      </c>
      <c r="H49" s="37">
        <v>5</v>
      </c>
      <c r="I49" s="37">
        <v>1.2</v>
      </c>
      <c r="J49" s="38">
        <f t="shared" si="1"/>
        <v>8.1999999999999993</v>
      </c>
      <c r="K49" s="38">
        <f t="shared" si="2"/>
        <v>13.84</v>
      </c>
      <c r="L49" s="37">
        <v>2.19</v>
      </c>
      <c r="M49" s="37">
        <v>4.6900000000000004</v>
      </c>
      <c r="N49" s="37">
        <v>0.63</v>
      </c>
      <c r="O49" s="38">
        <f t="shared" si="11"/>
        <v>7.5100000000000007</v>
      </c>
      <c r="P49" s="37">
        <v>1.5</v>
      </c>
      <c r="Q49" s="37">
        <v>3.57</v>
      </c>
      <c r="R49" s="37">
        <v>1.8</v>
      </c>
      <c r="S49" s="38">
        <f t="shared" si="9"/>
        <v>6.87</v>
      </c>
      <c r="T49" s="37">
        <v>1.1299999999999999</v>
      </c>
      <c r="U49" s="37">
        <v>1.04</v>
      </c>
      <c r="V49" s="37">
        <v>0.38</v>
      </c>
      <c r="W49" s="38">
        <f>T49+U49+V49</f>
        <v>2.5499999999999998</v>
      </c>
      <c r="X49" s="37">
        <v>3.5</v>
      </c>
      <c r="Y49" s="37">
        <v>5.09</v>
      </c>
      <c r="Z49" s="38">
        <f t="shared" si="6"/>
        <v>8.59</v>
      </c>
      <c r="AA49" s="38">
        <v>39.35</v>
      </c>
      <c r="AB49" s="38" t="s">
        <v>215</v>
      </c>
    </row>
    <row r="50" spans="1:29" s="21" customFormat="1" ht="25.5" x14ac:dyDescent="0.2">
      <c r="A50" s="116" t="s">
        <v>234</v>
      </c>
      <c r="B50" s="117" t="s">
        <v>235</v>
      </c>
      <c r="C50" s="22">
        <v>0.83</v>
      </c>
      <c r="D50" s="22">
        <v>1.41</v>
      </c>
      <c r="E50" s="22">
        <v>0.75</v>
      </c>
      <c r="F50" s="19">
        <f t="shared" si="8"/>
        <v>2.9899999999999998</v>
      </c>
      <c r="G50" s="22">
        <v>2.75</v>
      </c>
      <c r="H50" s="22">
        <v>3.5</v>
      </c>
      <c r="I50" s="22">
        <v>0.6</v>
      </c>
      <c r="J50" s="19">
        <f t="shared" si="1"/>
        <v>6.85</v>
      </c>
      <c r="K50" s="19">
        <f t="shared" si="2"/>
        <v>9.84</v>
      </c>
      <c r="L50" s="22">
        <v>2.5</v>
      </c>
      <c r="M50" s="22">
        <v>6.25</v>
      </c>
      <c r="N50" s="22">
        <v>1.88</v>
      </c>
      <c r="O50" s="19">
        <f t="shared" si="11"/>
        <v>10.629999999999999</v>
      </c>
      <c r="P50" s="22">
        <v>2.06</v>
      </c>
      <c r="Q50" s="22">
        <v>3.84</v>
      </c>
      <c r="R50" s="22">
        <v>2.7</v>
      </c>
      <c r="S50" s="19">
        <f t="shared" si="9"/>
        <v>8.6000000000000014</v>
      </c>
      <c r="T50" s="22">
        <v>1.1299999999999999</v>
      </c>
      <c r="U50" s="22">
        <v>1.25</v>
      </c>
      <c r="V50" s="22">
        <v>0.75</v>
      </c>
      <c r="W50" s="19">
        <f>T50+U50+V50</f>
        <v>3.13</v>
      </c>
      <c r="X50" s="22">
        <v>2.25</v>
      </c>
      <c r="Y50" s="22">
        <v>2.85</v>
      </c>
      <c r="Z50" s="19">
        <f t="shared" si="6"/>
        <v>5.0999999999999996</v>
      </c>
      <c r="AA50" s="19">
        <v>37.29</v>
      </c>
      <c r="AB50" s="19" t="s">
        <v>215</v>
      </c>
    </row>
    <row r="51" spans="1:29" s="21" customFormat="1" ht="25.5" x14ac:dyDescent="0.2">
      <c r="A51" s="116" t="s">
        <v>236</v>
      </c>
      <c r="B51" s="117" t="s">
        <v>237</v>
      </c>
      <c r="C51" s="22">
        <v>1.22</v>
      </c>
      <c r="D51" s="22">
        <v>2.0299999999999998</v>
      </c>
      <c r="E51" s="22">
        <v>0.75</v>
      </c>
      <c r="F51" s="19">
        <f t="shared" si="8"/>
        <v>4</v>
      </c>
      <c r="G51" s="22">
        <v>2.5</v>
      </c>
      <c r="H51" s="22">
        <v>3.75</v>
      </c>
      <c r="I51" s="22">
        <v>0.6</v>
      </c>
      <c r="J51" s="19">
        <f t="shared" si="1"/>
        <v>6.85</v>
      </c>
      <c r="K51" s="19">
        <f t="shared" si="2"/>
        <v>10.85</v>
      </c>
      <c r="L51" s="22">
        <v>2.5</v>
      </c>
      <c r="M51" s="22">
        <v>3.75</v>
      </c>
      <c r="N51" s="22">
        <v>0.94</v>
      </c>
      <c r="O51" s="19">
        <f t="shared" si="11"/>
        <v>7.1899999999999995</v>
      </c>
      <c r="P51" s="22">
        <v>1.88</v>
      </c>
      <c r="Q51" s="22">
        <v>3.3</v>
      </c>
      <c r="R51" s="22">
        <v>1.8</v>
      </c>
      <c r="S51" s="19">
        <f t="shared" si="9"/>
        <v>6.9799999999999995</v>
      </c>
      <c r="T51" s="22">
        <v>1.25</v>
      </c>
      <c r="U51" s="22">
        <v>1.25</v>
      </c>
      <c r="V51" s="22">
        <v>0.75</v>
      </c>
      <c r="W51" s="19">
        <f>T51+U51+V51</f>
        <v>3.25</v>
      </c>
      <c r="X51" s="22">
        <v>2.5</v>
      </c>
      <c r="Y51" s="22">
        <v>4.0199999999999996</v>
      </c>
      <c r="Z51" s="19">
        <f t="shared" si="6"/>
        <v>6.52</v>
      </c>
      <c r="AA51" s="19">
        <v>34.78</v>
      </c>
      <c r="AB51" s="19" t="s">
        <v>215</v>
      </c>
      <c r="AC51" s="21">
        <v>57.14</v>
      </c>
    </row>
    <row r="52" spans="1:29" s="21" customFormat="1" ht="25.5" x14ac:dyDescent="0.2">
      <c r="A52" s="120" t="s">
        <v>238</v>
      </c>
      <c r="B52" s="121" t="s">
        <v>239</v>
      </c>
      <c r="C52" s="37">
        <v>1.17</v>
      </c>
      <c r="D52" s="37">
        <v>2.0299999999999998</v>
      </c>
      <c r="E52" s="37">
        <v>0.75</v>
      </c>
      <c r="F52" s="38">
        <f t="shared" si="8"/>
        <v>3.9499999999999997</v>
      </c>
      <c r="G52" s="37">
        <v>2.75</v>
      </c>
      <c r="H52" s="37">
        <v>2.5</v>
      </c>
      <c r="I52" s="37">
        <v>0.6</v>
      </c>
      <c r="J52" s="38">
        <f t="shared" si="1"/>
        <v>5.85</v>
      </c>
      <c r="K52" s="38">
        <f t="shared" si="2"/>
        <v>9.7999999999999989</v>
      </c>
      <c r="L52" s="37">
        <v>2.5</v>
      </c>
      <c r="M52" s="37">
        <v>5.94</v>
      </c>
      <c r="N52" s="37">
        <v>0.94</v>
      </c>
      <c r="O52" s="38">
        <f t="shared" si="11"/>
        <v>9.3800000000000008</v>
      </c>
      <c r="P52" s="37">
        <v>1.88</v>
      </c>
      <c r="Q52" s="37">
        <v>3.3</v>
      </c>
      <c r="R52" s="37">
        <v>1.8</v>
      </c>
      <c r="S52" s="38">
        <f t="shared" si="9"/>
        <v>6.9799999999999995</v>
      </c>
      <c r="T52" s="37">
        <v>1.25</v>
      </c>
      <c r="U52" s="37">
        <v>1.25</v>
      </c>
      <c r="V52" s="37">
        <v>0.75</v>
      </c>
      <c r="W52" s="38">
        <f>T52+U52+V52</f>
        <v>3.25</v>
      </c>
      <c r="X52" s="37">
        <v>3</v>
      </c>
      <c r="Y52" s="37">
        <v>1.88</v>
      </c>
      <c r="Z52" s="38">
        <f t="shared" si="6"/>
        <v>4.88</v>
      </c>
      <c r="AA52" s="38">
        <v>34.270000000000003</v>
      </c>
      <c r="AB52" s="38" t="s">
        <v>215</v>
      </c>
    </row>
    <row r="53" spans="1:29" s="9" customFormat="1" x14ac:dyDescent="0.2">
      <c r="A53"/>
      <c r="B53" s="112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9" x14ac:dyDescent="0.2">
      <c r="B54" t="s">
        <v>53</v>
      </c>
    </row>
    <row r="55" spans="1:29" x14ac:dyDescent="0.2">
      <c r="A55" s="12"/>
      <c r="B55" s="13" t="s">
        <v>54</v>
      </c>
      <c r="Q55" s="134"/>
      <c r="R55" s="134"/>
      <c r="S55" s="134"/>
      <c r="T55" s="134"/>
      <c r="U55" s="134" t="s">
        <v>240</v>
      </c>
      <c r="V55" s="134"/>
      <c r="W55" s="134"/>
      <c r="X55" s="134"/>
      <c r="Y55" s="134"/>
      <c r="Z55" s="134"/>
      <c r="AA55" s="134"/>
      <c r="AB55" s="134"/>
    </row>
    <row r="56" spans="1:29" x14ac:dyDescent="0.2">
      <c r="B56" s="12" t="s">
        <v>55</v>
      </c>
      <c r="Q56" s="134"/>
      <c r="R56" s="134"/>
      <c r="S56" s="134"/>
      <c r="T56" s="134"/>
      <c r="U56" s="137" t="s">
        <v>139</v>
      </c>
      <c r="V56" s="137"/>
      <c r="W56" s="137"/>
      <c r="X56" s="137"/>
      <c r="Y56" s="137"/>
      <c r="Z56" s="137"/>
      <c r="AA56" s="137"/>
      <c r="AB56" s="137"/>
    </row>
    <row r="57" spans="1:29" x14ac:dyDescent="0.2">
      <c r="B57" s="12" t="s">
        <v>56</v>
      </c>
      <c r="P57" s="138"/>
      <c r="Q57" s="138"/>
      <c r="R57" s="138"/>
      <c r="S57" s="138"/>
      <c r="T57" s="138"/>
      <c r="U57" s="138"/>
    </row>
    <row r="59" spans="1:29" ht="15" x14ac:dyDescent="0.25">
      <c r="L59" s="5"/>
      <c r="M59" s="5"/>
      <c r="N59" s="5"/>
      <c r="O59" s="5"/>
      <c r="P59" s="5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9" ht="14.25" x14ac:dyDescent="0.2">
      <c r="L60" s="147"/>
      <c r="M60" s="147"/>
      <c r="Q60" s="133"/>
      <c r="R60" s="133"/>
      <c r="S60" s="133"/>
      <c r="T60" s="133"/>
      <c r="U60" s="133" t="s">
        <v>241</v>
      </c>
      <c r="V60" s="133"/>
      <c r="W60" s="133"/>
      <c r="X60" s="133"/>
      <c r="Y60" s="133"/>
      <c r="Z60" s="133"/>
      <c r="AA60" s="133"/>
      <c r="AB60" s="133"/>
    </row>
    <row r="61" spans="1:29" ht="14.25" x14ac:dyDescent="0.2">
      <c r="L61" s="147"/>
      <c r="M61" s="147"/>
      <c r="Q61" s="134"/>
      <c r="R61" s="134"/>
      <c r="S61" s="134"/>
      <c r="T61" s="134"/>
      <c r="U61" s="134" t="s">
        <v>137</v>
      </c>
      <c r="V61" s="134"/>
      <c r="W61" s="134"/>
      <c r="X61" s="134"/>
      <c r="Y61" s="134"/>
      <c r="Z61" s="134"/>
      <c r="AA61" s="134"/>
      <c r="AB61" s="134"/>
    </row>
    <row r="62" spans="1:29" ht="14.25" x14ac:dyDescent="0.2">
      <c r="L62" s="148"/>
      <c r="M62" s="148"/>
      <c r="Q62" s="134"/>
      <c r="R62" s="134"/>
      <c r="S62" s="134"/>
      <c r="T62" s="134"/>
      <c r="U62" s="134" t="s">
        <v>242</v>
      </c>
      <c r="V62" s="134"/>
      <c r="W62" s="134"/>
      <c r="X62" s="134"/>
      <c r="Y62" s="134"/>
      <c r="Z62" s="134"/>
      <c r="AA62" s="134"/>
      <c r="AB62" s="134"/>
    </row>
    <row r="63" spans="1:29" ht="14.25" customHeight="1" x14ac:dyDescent="0.2">
      <c r="L63" s="148"/>
      <c r="M63" s="148"/>
    </row>
    <row r="64" spans="1:29" ht="14.25" customHeight="1" x14ac:dyDescent="0.2">
      <c r="L64" s="148"/>
      <c r="M64" s="148"/>
    </row>
    <row r="65" spans="12:13" ht="14.25" customHeight="1" x14ac:dyDescent="0.2">
      <c r="L65" s="148"/>
      <c r="M65" s="148"/>
    </row>
    <row r="66" spans="12:13" ht="14.25" x14ac:dyDescent="0.2">
      <c r="L66" s="148"/>
      <c r="M66" s="148"/>
    </row>
    <row r="67" spans="12:13" ht="14.25" x14ac:dyDescent="0.2">
      <c r="L67" s="148"/>
      <c r="M67" s="148"/>
    </row>
  </sheetData>
  <mergeCells count="2">
    <mergeCell ref="A1:AB1"/>
    <mergeCell ref="A2:AB2"/>
  </mergeCells>
  <pageMargins left="0.7" right="0.7" top="0.75" bottom="0.75" header="0.3" footer="0.3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view="pageBreakPreview" topLeftCell="E1" zoomScale="80" zoomScaleNormal="87" zoomScaleSheetLayoutView="80" workbookViewId="0">
      <pane ySplit="8" topLeftCell="A9" activePane="bottomLeft" state="frozen"/>
      <selection pane="bottomLeft" activeCell="L18" sqref="L18"/>
    </sheetView>
  </sheetViews>
  <sheetFormatPr defaultRowHeight="12.75" x14ac:dyDescent="0.2"/>
  <cols>
    <col min="1" max="1" width="4.140625" customWidth="1"/>
    <col min="2" max="2" width="16.7109375" customWidth="1"/>
    <col min="3" max="3" width="7" customWidth="1"/>
    <col min="4" max="4" width="8.42578125" customWidth="1"/>
    <col min="5" max="5" width="7.7109375" customWidth="1"/>
    <col min="6" max="10" width="7.140625" customWidth="1"/>
    <col min="11" max="11" width="9.28515625" customWidth="1"/>
    <col min="12" max="13" width="8.140625" customWidth="1"/>
    <col min="14" max="14" width="8" customWidth="1"/>
    <col min="15" max="15" width="9.7109375" customWidth="1"/>
    <col min="16" max="16" width="6.42578125" customWidth="1"/>
    <col min="17" max="17" width="7.7109375" customWidth="1"/>
    <col min="18" max="18" width="6.42578125" customWidth="1"/>
    <col min="19" max="19" width="9" customWidth="1"/>
    <col min="20" max="20" width="7.140625" customWidth="1"/>
    <col min="21" max="21" width="6.28515625" customWidth="1"/>
    <col min="22" max="22" width="6.140625" customWidth="1"/>
    <col min="24" max="24" width="9.85546875" customWidth="1"/>
    <col min="25" max="25" width="10.85546875" customWidth="1"/>
    <col min="26" max="26" width="9.7109375" customWidth="1"/>
    <col min="27" max="27" width="8.7109375" customWidth="1"/>
    <col min="28" max="28" width="7.28515625" customWidth="1"/>
  </cols>
  <sheetData>
    <row r="1" spans="1:33" ht="15.75" x14ac:dyDescent="0.25">
      <c r="A1" s="149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33" ht="15.75" x14ac:dyDescent="0.25">
      <c r="A2" s="149" t="s">
        <v>92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4" spans="1:33" ht="12.75" customHeight="1" x14ac:dyDescent="0.2">
      <c r="A4" s="150" t="s">
        <v>0</v>
      </c>
      <c r="B4" s="153" t="s">
        <v>30</v>
      </c>
      <c r="C4" s="156" t="s">
        <v>62</v>
      </c>
      <c r="D4" s="157"/>
      <c r="E4" s="157"/>
      <c r="F4" s="157"/>
      <c r="G4" s="157"/>
      <c r="H4" s="157"/>
      <c r="I4" s="157"/>
      <c r="J4" s="157"/>
      <c r="K4" s="158"/>
      <c r="L4" s="156" t="s">
        <v>23</v>
      </c>
      <c r="M4" s="157"/>
      <c r="N4" s="157"/>
      <c r="O4" s="158"/>
      <c r="P4" s="156" t="s">
        <v>24</v>
      </c>
      <c r="Q4" s="157"/>
      <c r="R4" s="157"/>
      <c r="S4" s="158"/>
      <c r="T4" s="156" t="s">
        <v>15</v>
      </c>
      <c r="U4" s="157"/>
      <c r="V4" s="157"/>
      <c r="W4" s="158"/>
      <c r="X4" s="156" t="s">
        <v>25</v>
      </c>
      <c r="Y4" s="157"/>
      <c r="Z4" s="158"/>
      <c r="AA4" s="159" t="s">
        <v>11</v>
      </c>
      <c r="AB4" s="150" t="s">
        <v>57</v>
      </c>
      <c r="AD4" s="167" t="s">
        <v>95</v>
      </c>
      <c r="AF4" s="50" t="s">
        <v>243</v>
      </c>
      <c r="AG4" s="122">
        <v>2</v>
      </c>
    </row>
    <row r="5" spans="1:33" ht="12.75" customHeight="1" x14ac:dyDescent="0.2">
      <c r="A5" s="151"/>
      <c r="B5" s="154"/>
      <c r="C5" s="2" t="s">
        <v>63</v>
      </c>
      <c r="D5" s="2"/>
      <c r="E5" s="2"/>
      <c r="F5" s="2"/>
      <c r="G5" s="2" t="s">
        <v>64</v>
      </c>
      <c r="H5" s="2"/>
      <c r="I5" s="2"/>
      <c r="J5" s="2"/>
      <c r="K5" s="2"/>
      <c r="L5" s="162" t="s">
        <v>51</v>
      </c>
      <c r="M5" s="162" t="s">
        <v>12</v>
      </c>
      <c r="N5" s="162" t="s">
        <v>13</v>
      </c>
      <c r="O5" s="162" t="s">
        <v>9</v>
      </c>
      <c r="P5" s="162" t="s">
        <v>52</v>
      </c>
      <c r="Q5" s="162" t="s">
        <v>14</v>
      </c>
      <c r="R5" s="162" t="s">
        <v>43</v>
      </c>
      <c r="S5" s="162" t="s">
        <v>44</v>
      </c>
      <c r="T5" s="162" t="s">
        <v>45</v>
      </c>
      <c r="U5" s="162" t="s">
        <v>46</v>
      </c>
      <c r="V5" s="162" t="s">
        <v>47</v>
      </c>
      <c r="W5" s="10" t="s">
        <v>16</v>
      </c>
      <c r="X5" s="162" t="s">
        <v>48</v>
      </c>
      <c r="Y5" s="162" t="s">
        <v>49</v>
      </c>
      <c r="Z5" s="10" t="s">
        <v>19</v>
      </c>
      <c r="AA5" s="160"/>
      <c r="AB5" s="160"/>
      <c r="AD5" s="167"/>
      <c r="AF5" s="50" t="s">
        <v>150</v>
      </c>
      <c r="AG5" s="50">
        <v>10</v>
      </c>
    </row>
    <row r="6" spans="1:33" ht="12.75" customHeight="1" x14ac:dyDescent="0.2">
      <c r="A6" s="151"/>
      <c r="B6" s="154"/>
      <c r="C6" s="162" t="s">
        <v>50</v>
      </c>
      <c r="D6" s="165" t="s">
        <v>3</v>
      </c>
      <c r="E6" s="165" t="s">
        <v>4</v>
      </c>
      <c r="F6" s="165" t="s">
        <v>40</v>
      </c>
      <c r="G6" s="165" t="s">
        <v>22</v>
      </c>
      <c r="H6" s="165" t="s">
        <v>1</v>
      </c>
      <c r="I6" s="165" t="s">
        <v>2</v>
      </c>
      <c r="J6" s="165" t="s">
        <v>41</v>
      </c>
      <c r="K6" s="165" t="s">
        <v>42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0" t="s">
        <v>17</v>
      </c>
      <c r="X6" s="163"/>
      <c r="Y6" s="163"/>
      <c r="Z6" s="10" t="s">
        <v>20</v>
      </c>
      <c r="AA6" s="160"/>
      <c r="AB6" s="160"/>
      <c r="AD6" s="167"/>
      <c r="AF6" s="50" t="s">
        <v>161</v>
      </c>
      <c r="AG6" s="50">
        <v>22</v>
      </c>
    </row>
    <row r="7" spans="1:33" ht="18" customHeight="1" x14ac:dyDescent="0.2">
      <c r="A7" s="152"/>
      <c r="B7" s="155"/>
      <c r="C7" s="164"/>
      <c r="D7" s="166"/>
      <c r="E7" s="166"/>
      <c r="F7" s="166"/>
      <c r="G7" s="166"/>
      <c r="H7" s="166"/>
      <c r="I7" s="166"/>
      <c r="J7" s="166"/>
      <c r="K7" s="166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1" t="s">
        <v>18</v>
      </c>
      <c r="X7" s="164"/>
      <c r="Y7" s="164"/>
      <c r="Z7" s="11" t="s">
        <v>21</v>
      </c>
      <c r="AA7" s="161"/>
      <c r="AB7" s="161"/>
      <c r="AD7" s="167"/>
      <c r="AF7" s="50" t="s">
        <v>215</v>
      </c>
      <c r="AG7" s="50">
        <v>2</v>
      </c>
    </row>
    <row r="8" spans="1:33" ht="22.5" customHeight="1" x14ac:dyDescent="0.2">
      <c r="A8" s="4">
        <v>1</v>
      </c>
      <c r="B8" s="26">
        <v>2</v>
      </c>
      <c r="C8" s="4">
        <v>3</v>
      </c>
      <c r="D8" s="4">
        <v>4</v>
      </c>
      <c r="E8" s="4">
        <v>5</v>
      </c>
      <c r="F8" s="4" t="s">
        <v>5</v>
      </c>
      <c r="G8" s="4">
        <v>7</v>
      </c>
      <c r="H8" s="4">
        <v>8</v>
      </c>
      <c r="I8" s="4">
        <v>9</v>
      </c>
      <c r="J8" s="4" t="s">
        <v>6</v>
      </c>
      <c r="K8" s="4" t="s">
        <v>7</v>
      </c>
      <c r="L8" s="4">
        <v>12</v>
      </c>
      <c r="M8" s="4">
        <v>13</v>
      </c>
      <c r="N8" s="4">
        <v>14</v>
      </c>
      <c r="O8" s="4" t="s">
        <v>8</v>
      </c>
      <c r="P8" s="4">
        <v>16</v>
      </c>
      <c r="Q8" s="4">
        <v>17</v>
      </c>
      <c r="R8" s="4">
        <v>18</v>
      </c>
      <c r="S8" s="4" t="s">
        <v>10</v>
      </c>
      <c r="T8" s="4">
        <v>20</v>
      </c>
      <c r="U8" s="4">
        <v>21</v>
      </c>
      <c r="V8" s="4">
        <v>22</v>
      </c>
      <c r="W8" s="4" t="s">
        <v>26</v>
      </c>
      <c r="X8" s="4">
        <v>24</v>
      </c>
      <c r="Y8" s="4">
        <v>25</v>
      </c>
      <c r="Z8" s="4" t="s">
        <v>27</v>
      </c>
      <c r="AA8" s="3" t="s">
        <v>28</v>
      </c>
      <c r="AB8" s="3">
        <v>28</v>
      </c>
      <c r="AC8" s="1"/>
      <c r="AD8" s="1"/>
      <c r="AF8" s="50"/>
      <c r="AG8" s="122">
        <f>SUM(AG4:AG7)</f>
        <v>36</v>
      </c>
    </row>
    <row r="9" spans="1:33" s="21" customFormat="1" ht="24.95" customHeight="1" x14ac:dyDescent="0.2">
      <c r="A9" s="34">
        <v>1</v>
      </c>
      <c r="B9" s="27" t="s">
        <v>33</v>
      </c>
      <c r="C9" s="17">
        <v>1.83</v>
      </c>
      <c r="D9" s="17">
        <v>4.38</v>
      </c>
      <c r="E9" s="17">
        <v>2.25</v>
      </c>
      <c r="F9" s="18">
        <f t="shared" ref="F9:F44" si="0">C9+D9+E9</f>
        <v>8.4600000000000009</v>
      </c>
      <c r="G9" s="17">
        <v>4</v>
      </c>
      <c r="H9" s="17">
        <v>8.5</v>
      </c>
      <c r="I9" s="17">
        <v>3.6</v>
      </c>
      <c r="J9" s="18">
        <f t="shared" ref="J9:J44" si="1">G9+H9+I9</f>
        <v>16.100000000000001</v>
      </c>
      <c r="K9" s="18">
        <f t="shared" ref="K9:K44" si="2">F9+J9</f>
        <v>24.560000000000002</v>
      </c>
      <c r="L9" s="17">
        <v>5</v>
      </c>
      <c r="M9" s="17">
        <v>9.06</v>
      </c>
      <c r="N9" s="17">
        <v>3.13</v>
      </c>
      <c r="O9" s="18">
        <f t="shared" ref="O9:O44" si="3">L9+M9+N9</f>
        <v>17.190000000000001</v>
      </c>
      <c r="P9" s="17">
        <v>3</v>
      </c>
      <c r="Q9" s="17">
        <v>6.25</v>
      </c>
      <c r="R9" s="17">
        <v>3.6</v>
      </c>
      <c r="S9" s="18">
        <f t="shared" ref="S9:S44" si="4">P9+Q9+R9</f>
        <v>12.85</v>
      </c>
      <c r="T9" s="17">
        <v>1.75</v>
      </c>
      <c r="U9" s="17">
        <v>2.37</v>
      </c>
      <c r="V9" s="17">
        <v>1.1299999999999999</v>
      </c>
      <c r="W9" s="18">
        <f t="shared" ref="W9:W44" si="5">T9+U9+V9</f>
        <v>5.25</v>
      </c>
      <c r="X9" s="17">
        <v>6</v>
      </c>
      <c r="Y9" s="17">
        <v>10.44</v>
      </c>
      <c r="Z9" s="18">
        <f t="shared" ref="Z9:Z44" si="6">X9+Y9</f>
        <v>16.439999999999998</v>
      </c>
      <c r="AA9" s="19">
        <f t="shared" ref="AA9:AA44" si="7">K9+O9+S9+W9+Z9</f>
        <v>76.289999999999992</v>
      </c>
      <c r="AB9" s="20" t="str">
        <f t="shared" ref="AB9:AB44" si="8">IF(AA9&gt;90,"AA", IF(AA9&gt;80,"A", IF(AA9&gt;70,"BB", IF(AA9&gt;60, "B", IF(AA9&gt;50, "CC", IF(AA9&gt;30, "C"))))))</f>
        <v>BB</v>
      </c>
      <c r="AC9" s="21" t="s">
        <v>66</v>
      </c>
      <c r="AD9" s="21">
        <f t="shared" ref="AD9:AD44" si="9">RANK(AA9,$AA$9:$AA$44)</f>
        <v>1</v>
      </c>
      <c r="AE9" s="21">
        <v>21</v>
      </c>
    </row>
    <row r="10" spans="1:33" s="21" customFormat="1" ht="24.95" customHeight="1" x14ac:dyDescent="0.2">
      <c r="A10" s="34">
        <v>2</v>
      </c>
      <c r="B10" s="28" t="s">
        <v>75</v>
      </c>
      <c r="C10" s="22">
        <v>2</v>
      </c>
      <c r="D10" s="22">
        <v>3.13</v>
      </c>
      <c r="E10" s="22">
        <v>1.5</v>
      </c>
      <c r="F10" s="19">
        <f t="shared" si="0"/>
        <v>6.63</v>
      </c>
      <c r="G10" s="22">
        <v>3.75</v>
      </c>
      <c r="H10" s="22">
        <v>8.25</v>
      </c>
      <c r="I10" s="22">
        <v>3.6</v>
      </c>
      <c r="J10" s="19">
        <f t="shared" si="1"/>
        <v>15.6</v>
      </c>
      <c r="K10" s="19">
        <f t="shared" si="2"/>
        <v>22.23</v>
      </c>
      <c r="L10" s="22">
        <v>4.38</v>
      </c>
      <c r="M10" s="22">
        <v>7.81</v>
      </c>
      <c r="N10" s="22">
        <v>3.13</v>
      </c>
      <c r="O10" s="19">
        <f t="shared" si="3"/>
        <v>15.32</v>
      </c>
      <c r="P10" s="22">
        <v>2.81</v>
      </c>
      <c r="Q10" s="22">
        <v>4.6399999999999997</v>
      </c>
      <c r="R10" s="22">
        <v>2.7</v>
      </c>
      <c r="S10" s="19">
        <f t="shared" si="4"/>
        <v>10.149999999999999</v>
      </c>
      <c r="T10" s="22">
        <v>1.71</v>
      </c>
      <c r="U10" s="22">
        <v>2.99</v>
      </c>
      <c r="V10" s="22">
        <v>1.5</v>
      </c>
      <c r="W10" s="19">
        <f t="shared" si="5"/>
        <v>6.2</v>
      </c>
      <c r="X10" s="22">
        <v>6</v>
      </c>
      <c r="Y10" s="22">
        <v>10.130000000000001</v>
      </c>
      <c r="Z10" s="19">
        <f t="shared" si="6"/>
        <v>16.130000000000003</v>
      </c>
      <c r="AA10" s="19">
        <f t="shared" si="7"/>
        <v>70.03</v>
      </c>
      <c r="AB10" s="23" t="str">
        <f t="shared" si="8"/>
        <v>BB</v>
      </c>
      <c r="AD10" s="21">
        <f t="shared" si="9"/>
        <v>2</v>
      </c>
      <c r="AE10" s="21">
        <v>7</v>
      </c>
    </row>
    <row r="11" spans="1:33" s="21" customFormat="1" ht="24.95" customHeight="1" x14ac:dyDescent="0.2">
      <c r="A11" s="34">
        <v>3</v>
      </c>
      <c r="B11" s="29" t="s">
        <v>32</v>
      </c>
      <c r="C11" s="22">
        <v>1.89</v>
      </c>
      <c r="D11" s="22">
        <v>3.44</v>
      </c>
      <c r="E11" s="22">
        <v>1.5</v>
      </c>
      <c r="F11" s="19">
        <f t="shared" si="0"/>
        <v>6.83</v>
      </c>
      <c r="G11" s="22">
        <v>3.75</v>
      </c>
      <c r="H11" s="22">
        <v>8.25</v>
      </c>
      <c r="I11" s="22">
        <v>3.6</v>
      </c>
      <c r="J11" s="19">
        <f t="shared" si="1"/>
        <v>15.6</v>
      </c>
      <c r="K11" s="19">
        <f t="shared" si="2"/>
        <v>22.43</v>
      </c>
      <c r="L11" s="22">
        <v>4.38</v>
      </c>
      <c r="M11" s="22">
        <v>7.5</v>
      </c>
      <c r="N11" s="22">
        <v>3.75</v>
      </c>
      <c r="O11" s="19">
        <f t="shared" si="3"/>
        <v>15.629999999999999</v>
      </c>
      <c r="P11" s="22">
        <v>2.81</v>
      </c>
      <c r="Q11" s="22">
        <v>5.18</v>
      </c>
      <c r="R11" s="22">
        <v>1.8</v>
      </c>
      <c r="S11" s="19">
        <f t="shared" si="4"/>
        <v>9.7900000000000009</v>
      </c>
      <c r="T11" s="22">
        <v>1.42</v>
      </c>
      <c r="U11" s="22">
        <v>1.95</v>
      </c>
      <c r="V11" s="22">
        <v>1.1299999999999999</v>
      </c>
      <c r="W11" s="19">
        <f t="shared" si="5"/>
        <v>4.5</v>
      </c>
      <c r="X11" s="22">
        <v>6.5</v>
      </c>
      <c r="Y11" s="22">
        <v>11.01</v>
      </c>
      <c r="Z11" s="19">
        <f t="shared" si="6"/>
        <v>17.509999999999998</v>
      </c>
      <c r="AA11" s="19">
        <f t="shared" si="7"/>
        <v>69.86</v>
      </c>
      <c r="AB11" s="23" t="str">
        <f t="shared" si="8"/>
        <v>B</v>
      </c>
      <c r="AD11" s="21">
        <f t="shared" si="9"/>
        <v>3</v>
      </c>
      <c r="AE11" s="21">
        <v>3</v>
      </c>
    </row>
    <row r="12" spans="1:33" s="21" customFormat="1" ht="24.95" customHeight="1" x14ac:dyDescent="0.2">
      <c r="A12" s="34">
        <v>4</v>
      </c>
      <c r="B12" s="30" t="s">
        <v>76</v>
      </c>
      <c r="C12" s="22">
        <v>1.72</v>
      </c>
      <c r="D12" s="22">
        <v>3.91</v>
      </c>
      <c r="E12" s="22">
        <v>2.25</v>
      </c>
      <c r="F12" s="19">
        <f t="shared" si="0"/>
        <v>7.88</v>
      </c>
      <c r="G12" s="22">
        <v>3.75</v>
      </c>
      <c r="H12" s="22">
        <v>8</v>
      </c>
      <c r="I12" s="22">
        <v>3.6</v>
      </c>
      <c r="J12" s="19">
        <f t="shared" si="1"/>
        <v>15.35</v>
      </c>
      <c r="K12" s="19">
        <f t="shared" si="2"/>
        <v>23.23</v>
      </c>
      <c r="L12" s="22">
        <v>4.38</v>
      </c>
      <c r="M12" s="22">
        <v>7.81</v>
      </c>
      <c r="N12" s="22">
        <v>3.75</v>
      </c>
      <c r="O12" s="19">
        <f t="shared" si="3"/>
        <v>15.94</v>
      </c>
      <c r="P12" s="22">
        <v>2.06</v>
      </c>
      <c r="Q12" s="22">
        <v>4.91</v>
      </c>
      <c r="R12" s="22">
        <v>2.7</v>
      </c>
      <c r="S12" s="19">
        <f t="shared" si="4"/>
        <v>9.6700000000000017</v>
      </c>
      <c r="T12" s="22">
        <v>1.71</v>
      </c>
      <c r="U12" s="22">
        <v>3.27</v>
      </c>
      <c r="V12" s="22">
        <v>1.88</v>
      </c>
      <c r="W12" s="19">
        <f t="shared" si="5"/>
        <v>6.86</v>
      </c>
      <c r="X12" s="22">
        <v>5</v>
      </c>
      <c r="Y12" s="22">
        <v>8.67</v>
      </c>
      <c r="Z12" s="19">
        <f t="shared" si="6"/>
        <v>13.67</v>
      </c>
      <c r="AA12" s="19">
        <f t="shared" si="7"/>
        <v>69.37</v>
      </c>
      <c r="AB12" s="23" t="str">
        <f t="shared" si="8"/>
        <v>B</v>
      </c>
      <c r="AD12" s="21">
        <f t="shared" si="9"/>
        <v>4</v>
      </c>
      <c r="AE12" s="21">
        <v>1</v>
      </c>
    </row>
    <row r="13" spans="1:33" s="21" customFormat="1" ht="24.95" customHeight="1" x14ac:dyDescent="0.2">
      <c r="A13" s="34">
        <v>5</v>
      </c>
      <c r="B13" s="30" t="s">
        <v>35</v>
      </c>
      <c r="C13" s="22">
        <v>1.83</v>
      </c>
      <c r="D13" s="22">
        <v>4.0599999999999996</v>
      </c>
      <c r="E13" s="22">
        <v>1.5</v>
      </c>
      <c r="F13" s="19">
        <f t="shared" si="0"/>
        <v>7.39</v>
      </c>
      <c r="G13" s="22">
        <v>3.75</v>
      </c>
      <c r="H13" s="22">
        <v>7.25</v>
      </c>
      <c r="I13" s="22">
        <v>2.4</v>
      </c>
      <c r="J13" s="19">
        <f t="shared" si="1"/>
        <v>13.4</v>
      </c>
      <c r="K13" s="19">
        <f t="shared" si="2"/>
        <v>20.79</v>
      </c>
      <c r="L13" s="22">
        <v>4.0599999999999996</v>
      </c>
      <c r="M13" s="22">
        <v>7.19</v>
      </c>
      <c r="N13" s="22">
        <v>2.5</v>
      </c>
      <c r="O13" s="19">
        <f t="shared" si="3"/>
        <v>13.75</v>
      </c>
      <c r="P13" s="22">
        <v>2.81</v>
      </c>
      <c r="Q13" s="22">
        <v>5.44</v>
      </c>
      <c r="R13" s="22">
        <v>2.7</v>
      </c>
      <c r="S13" s="19">
        <f t="shared" si="4"/>
        <v>10.95</v>
      </c>
      <c r="T13" s="24">
        <v>1.25</v>
      </c>
      <c r="U13" s="22">
        <v>2.99</v>
      </c>
      <c r="V13" s="22">
        <v>1.1299999999999999</v>
      </c>
      <c r="W13" s="19">
        <f t="shared" si="5"/>
        <v>5.37</v>
      </c>
      <c r="X13" s="22">
        <v>6.5</v>
      </c>
      <c r="Y13" s="22">
        <v>10.65</v>
      </c>
      <c r="Z13" s="19">
        <f t="shared" si="6"/>
        <v>17.149999999999999</v>
      </c>
      <c r="AA13" s="19">
        <f t="shared" si="7"/>
        <v>68.009999999999991</v>
      </c>
      <c r="AB13" s="23" t="str">
        <f t="shared" si="8"/>
        <v>B</v>
      </c>
      <c r="AD13" s="21">
        <f t="shared" si="9"/>
        <v>5</v>
      </c>
      <c r="AE13" s="21">
        <v>28</v>
      </c>
    </row>
    <row r="14" spans="1:33" s="21" customFormat="1" ht="24.95" customHeight="1" x14ac:dyDescent="0.2">
      <c r="A14" s="34">
        <v>6</v>
      </c>
      <c r="B14" s="31" t="s">
        <v>72</v>
      </c>
      <c r="C14" s="22">
        <v>1.56</v>
      </c>
      <c r="D14" s="22">
        <v>4.0599999999999996</v>
      </c>
      <c r="E14" s="22">
        <v>1.76</v>
      </c>
      <c r="F14" s="19">
        <f t="shared" si="0"/>
        <v>7.379999999999999</v>
      </c>
      <c r="G14" s="22">
        <v>3</v>
      </c>
      <c r="H14" s="22">
        <v>8.25</v>
      </c>
      <c r="I14" s="22">
        <v>3.6</v>
      </c>
      <c r="J14" s="19">
        <f t="shared" si="1"/>
        <v>14.85</v>
      </c>
      <c r="K14" s="19">
        <f t="shared" si="2"/>
        <v>22.229999999999997</v>
      </c>
      <c r="L14" s="22">
        <v>3.44</v>
      </c>
      <c r="M14" s="22">
        <v>7.81</v>
      </c>
      <c r="N14" s="22">
        <v>5</v>
      </c>
      <c r="O14" s="19">
        <f t="shared" si="3"/>
        <v>16.25</v>
      </c>
      <c r="P14" s="22">
        <v>2.25</v>
      </c>
      <c r="Q14" s="22">
        <v>6.88</v>
      </c>
      <c r="R14" s="22">
        <v>3.6</v>
      </c>
      <c r="S14" s="19">
        <f t="shared" si="4"/>
        <v>12.729999999999999</v>
      </c>
      <c r="T14" s="22">
        <v>1.38</v>
      </c>
      <c r="U14" s="22">
        <v>2.08</v>
      </c>
      <c r="V14" s="22">
        <v>1.1299999999999999</v>
      </c>
      <c r="W14" s="19">
        <f t="shared" si="5"/>
        <v>4.59</v>
      </c>
      <c r="X14" s="22">
        <v>5</v>
      </c>
      <c r="Y14" s="22">
        <v>6.19</v>
      </c>
      <c r="Z14" s="19">
        <f t="shared" si="6"/>
        <v>11.190000000000001</v>
      </c>
      <c r="AA14" s="19">
        <f t="shared" si="7"/>
        <v>66.989999999999995</v>
      </c>
      <c r="AB14" s="23" t="str">
        <f t="shared" si="8"/>
        <v>B</v>
      </c>
      <c r="AD14" s="21">
        <f t="shared" si="9"/>
        <v>6</v>
      </c>
      <c r="AE14" s="21">
        <v>33</v>
      </c>
    </row>
    <row r="15" spans="1:33" s="21" customFormat="1" ht="24.95" customHeight="1" x14ac:dyDescent="0.2">
      <c r="A15" s="34">
        <v>7</v>
      </c>
      <c r="B15" s="30" t="s">
        <v>67</v>
      </c>
      <c r="C15" s="22">
        <v>1.83</v>
      </c>
      <c r="D15" s="22">
        <v>4.38</v>
      </c>
      <c r="E15" s="22">
        <v>2.25</v>
      </c>
      <c r="F15" s="19">
        <f t="shared" si="0"/>
        <v>8.4600000000000009</v>
      </c>
      <c r="G15" s="22">
        <v>3.75</v>
      </c>
      <c r="H15" s="22">
        <v>8.5</v>
      </c>
      <c r="I15" s="22">
        <v>1.5</v>
      </c>
      <c r="J15" s="19">
        <f t="shared" si="1"/>
        <v>13.75</v>
      </c>
      <c r="K15" s="19">
        <f t="shared" si="2"/>
        <v>22.21</v>
      </c>
      <c r="L15" s="22">
        <v>4.38</v>
      </c>
      <c r="M15" s="22">
        <v>8.1300000000000008</v>
      </c>
      <c r="N15" s="22">
        <v>3.13</v>
      </c>
      <c r="O15" s="19">
        <f t="shared" si="3"/>
        <v>15.64</v>
      </c>
      <c r="P15" s="22">
        <v>2.81</v>
      </c>
      <c r="Q15" s="22">
        <v>4.91</v>
      </c>
      <c r="R15" s="22">
        <v>2.7</v>
      </c>
      <c r="S15" s="19">
        <f t="shared" si="4"/>
        <v>10.420000000000002</v>
      </c>
      <c r="T15" s="22">
        <v>1</v>
      </c>
      <c r="U15" s="22">
        <v>2.5</v>
      </c>
      <c r="V15" s="22">
        <v>0.38</v>
      </c>
      <c r="W15" s="19">
        <f t="shared" si="5"/>
        <v>3.88</v>
      </c>
      <c r="X15" s="22">
        <v>5</v>
      </c>
      <c r="Y15" s="22">
        <v>9.3800000000000008</v>
      </c>
      <c r="Z15" s="19">
        <f t="shared" si="6"/>
        <v>14.38</v>
      </c>
      <c r="AA15" s="19">
        <f t="shared" si="7"/>
        <v>66.53</v>
      </c>
      <c r="AB15" s="23" t="str">
        <f t="shared" si="8"/>
        <v>B</v>
      </c>
      <c r="AD15" s="21">
        <f t="shared" si="9"/>
        <v>7</v>
      </c>
      <c r="AE15" s="21">
        <v>14</v>
      </c>
    </row>
    <row r="16" spans="1:33" s="21" customFormat="1" ht="24.95" customHeight="1" x14ac:dyDescent="0.2">
      <c r="A16" s="34">
        <v>8</v>
      </c>
      <c r="B16" s="30" t="s">
        <v>90</v>
      </c>
      <c r="C16" s="22">
        <v>1.72</v>
      </c>
      <c r="D16" s="22">
        <v>3.75</v>
      </c>
      <c r="E16" s="22">
        <v>2</v>
      </c>
      <c r="F16" s="19">
        <f t="shared" si="0"/>
        <v>7.47</v>
      </c>
      <c r="G16" s="22">
        <v>3.75</v>
      </c>
      <c r="H16" s="22">
        <v>8</v>
      </c>
      <c r="I16" s="22">
        <v>2.7</v>
      </c>
      <c r="J16" s="19">
        <f t="shared" si="1"/>
        <v>14.45</v>
      </c>
      <c r="K16" s="19">
        <f t="shared" si="2"/>
        <v>21.919999999999998</v>
      </c>
      <c r="L16" s="22">
        <v>4.38</v>
      </c>
      <c r="M16" s="22">
        <v>5.94</v>
      </c>
      <c r="N16" s="22">
        <v>0.94</v>
      </c>
      <c r="O16" s="19">
        <f t="shared" si="3"/>
        <v>11.26</v>
      </c>
      <c r="P16" s="22">
        <v>2.81</v>
      </c>
      <c r="Q16" s="22">
        <v>3.84</v>
      </c>
      <c r="R16" s="22">
        <v>2.7</v>
      </c>
      <c r="S16" s="19">
        <f t="shared" si="4"/>
        <v>9.3500000000000014</v>
      </c>
      <c r="T16" s="22">
        <v>1.71</v>
      </c>
      <c r="U16" s="22">
        <v>2.85</v>
      </c>
      <c r="V16" s="22">
        <v>1.5</v>
      </c>
      <c r="W16" s="19">
        <f t="shared" si="5"/>
        <v>6.0600000000000005</v>
      </c>
      <c r="X16" s="22">
        <v>5</v>
      </c>
      <c r="Y16" s="22">
        <v>12.21</v>
      </c>
      <c r="Z16" s="19">
        <f t="shared" si="6"/>
        <v>17.21</v>
      </c>
      <c r="AA16" s="19">
        <f t="shared" si="7"/>
        <v>65.800000000000011</v>
      </c>
      <c r="AB16" s="23" t="str">
        <f t="shared" si="8"/>
        <v>B</v>
      </c>
      <c r="AD16" s="21">
        <f t="shared" si="9"/>
        <v>8</v>
      </c>
      <c r="AE16" s="21">
        <v>24</v>
      </c>
    </row>
    <row r="17" spans="1:31" s="21" customFormat="1" ht="24.95" customHeight="1" x14ac:dyDescent="0.2">
      <c r="A17" s="34">
        <v>9</v>
      </c>
      <c r="B17" s="30" t="s">
        <v>74</v>
      </c>
      <c r="C17" s="22">
        <v>1.5</v>
      </c>
      <c r="D17" s="22">
        <v>2.81</v>
      </c>
      <c r="E17" s="22">
        <v>1.5</v>
      </c>
      <c r="F17" s="19">
        <f t="shared" si="0"/>
        <v>5.8100000000000005</v>
      </c>
      <c r="G17" s="22">
        <v>4</v>
      </c>
      <c r="H17" s="22">
        <v>7</v>
      </c>
      <c r="I17" s="22">
        <v>2.7</v>
      </c>
      <c r="J17" s="19">
        <f t="shared" si="1"/>
        <v>13.7</v>
      </c>
      <c r="K17" s="19">
        <f t="shared" si="2"/>
        <v>19.509999999999998</v>
      </c>
      <c r="L17" s="22">
        <v>4.0599999999999996</v>
      </c>
      <c r="M17" s="22">
        <v>8.1300000000000008</v>
      </c>
      <c r="N17" s="22">
        <v>1.56</v>
      </c>
      <c r="O17" s="19">
        <f t="shared" si="3"/>
        <v>13.750000000000002</v>
      </c>
      <c r="P17" s="22">
        <v>3</v>
      </c>
      <c r="Q17" s="22">
        <v>4.91</v>
      </c>
      <c r="R17" s="22">
        <v>2.7</v>
      </c>
      <c r="S17" s="19">
        <f t="shared" si="4"/>
        <v>10.61</v>
      </c>
      <c r="T17" s="22">
        <v>1.42</v>
      </c>
      <c r="U17" s="22">
        <v>2.37</v>
      </c>
      <c r="V17" s="22">
        <v>1.1299999999999999</v>
      </c>
      <c r="W17" s="19">
        <f t="shared" si="5"/>
        <v>4.92</v>
      </c>
      <c r="X17" s="22">
        <v>5</v>
      </c>
      <c r="Y17" s="22">
        <v>10.130000000000001</v>
      </c>
      <c r="Z17" s="19">
        <f t="shared" si="6"/>
        <v>15.13</v>
      </c>
      <c r="AA17" s="19">
        <f t="shared" si="7"/>
        <v>63.92</v>
      </c>
      <c r="AB17" s="23" t="str">
        <f t="shared" si="8"/>
        <v>B</v>
      </c>
      <c r="AD17" s="21">
        <f t="shared" si="9"/>
        <v>9</v>
      </c>
      <c r="AE17" s="21">
        <v>18</v>
      </c>
    </row>
    <row r="18" spans="1:31" s="21" customFormat="1" ht="24.95" customHeight="1" x14ac:dyDescent="0.2">
      <c r="A18" s="34">
        <v>10</v>
      </c>
      <c r="B18" s="28" t="s">
        <v>85</v>
      </c>
      <c r="C18" s="22">
        <v>1.5</v>
      </c>
      <c r="D18" s="22">
        <v>3.13</v>
      </c>
      <c r="E18" s="22">
        <v>1.5</v>
      </c>
      <c r="F18" s="19">
        <f t="shared" si="0"/>
        <v>6.13</v>
      </c>
      <c r="G18" s="22">
        <v>3.75</v>
      </c>
      <c r="H18" s="22">
        <v>7.75</v>
      </c>
      <c r="I18" s="22">
        <v>4.2</v>
      </c>
      <c r="J18" s="19">
        <f t="shared" si="1"/>
        <v>15.7</v>
      </c>
      <c r="K18" s="19">
        <f t="shared" si="2"/>
        <v>21.83</v>
      </c>
      <c r="L18" s="22">
        <v>4.6900000000000004</v>
      </c>
      <c r="M18" s="22">
        <v>7.5</v>
      </c>
      <c r="N18" s="22">
        <v>3.13</v>
      </c>
      <c r="O18" s="19">
        <f t="shared" si="3"/>
        <v>15.32</v>
      </c>
      <c r="P18" s="22">
        <v>2.81</v>
      </c>
      <c r="Q18" s="22">
        <v>4.6399999999999997</v>
      </c>
      <c r="R18" s="22">
        <v>2.7</v>
      </c>
      <c r="S18" s="19">
        <f t="shared" si="4"/>
        <v>10.149999999999999</v>
      </c>
      <c r="T18" s="22">
        <v>1.55</v>
      </c>
      <c r="U18" s="22">
        <v>1.95</v>
      </c>
      <c r="V18" s="22">
        <v>1.1299999999999999</v>
      </c>
      <c r="W18" s="19">
        <f t="shared" si="5"/>
        <v>4.63</v>
      </c>
      <c r="X18" s="22">
        <v>5</v>
      </c>
      <c r="Y18" s="22">
        <v>5.0999999999999996</v>
      </c>
      <c r="Z18" s="19">
        <f t="shared" si="6"/>
        <v>10.1</v>
      </c>
      <c r="AA18" s="19">
        <f t="shared" si="7"/>
        <v>62.03</v>
      </c>
      <c r="AB18" s="23" t="str">
        <f t="shared" si="8"/>
        <v>B</v>
      </c>
      <c r="AD18" s="21">
        <f t="shared" si="9"/>
        <v>10</v>
      </c>
      <c r="AE18" s="21">
        <v>10</v>
      </c>
    </row>
    <row r="19" spans="1:31" s="21" customFormat="1" ht="24.95" customHeight="1" x14ac:dyDescent="0.2">
      <c r="A19" s="34">
        <v>11</v>
      </c>
      <c r="B19" s="30" t="s">
        <v>73</v>
      </c>
      <c r="C19" s="22">
        <v>1.44</v>
      </c>
      <c r="D19" s="22">
        <v>3.13</v>
      </c>
      <c r="E19" s="22">
        <v>1.5</v>
      </c>
      <c r="F19" s="19">
        <f t="shared" si="0"/>
        <v>6.07</v>
      </c>
      <c r="G19" s="22">
        <v>3</v>
      </c>
      <c r="H19" s="22">
        <v>8.75</v>
      </c>
      <c r="I19" s="22">
        <v>3.6</v>
      </c>
      <c r="J19" s="19">
        <f t="shared" si="1"/>
        <v>15.35</v>
      </c>
      <c r="K19" s="19">
        <f t="shared" si="2"/>
        <v>21.42</v>
      </c>
      <c r="L19" s="22">
        <v>3.44</v>
      </c>
      <c r="M19" s="22">
        <v>7.5</v>
      </c>
      <c r="N19" s="22">
        <v>4.0599999999999996</v>
      </c>
      <c r="O19" s="19">
        <f t="shared" si="3"/>
        <v>15</v>
      </c>
      <c r="P19" s="22">
        <v>2.06</v>
      </c>
      <c r="Q19" s="22">
        <v>6.96</v>
      </c>
      <c r="R19" s="22">
        <v>3.6</v>
      </c>
      <c r="S19" s="19">
        <f t="shared" si="4"/>
        <v>12.62</v>
      </c>
      <c r="T19" s="22">
        <v>1.38</v>
      </c>
      <c r="U19" s="22">
        <v>2.08</v>
      </c>
      <c r="V19" s="22">
        <v>1.1299999999999999</v>
      </c>
      <c r="W19" s="19">
        <f t="shared" si="5"/>
        <v>4.59</v>
      </c>
      <c r="X19" s="22">
        <v>2.5</v>
      </c>
      <c r="Y19" s="22">
        <v>5.26</v>
      </c>
      <c r="Z19" s="19">
        <f t="shared" si="6"/>
        <v>7.76</v>
      </c>
      <c r="AA19" s="19">
        <f t="shared" si="7"/>
        <v>61.389999999999993</v>
      </c>
      <c r="AB19" s="23" t="str">
        <f t="shared" si="8"/>
        <v>B</v>
      </c>
      <c r="AD19" s="21">
        <f t="shared" si="9"/>
        <v>11</v>
      </c>
      <c r="AE19" s="21">
        <v>8</v>
      </c>
    </row>
    <row r="20" spans="1:31" s="21" customFormat="1" ht="24.95" customHeight="1" x14ac:dyDescent="0.2">
      <c r="A20" s="34">
        <v>12</v>
      </c>
      <c r="B20" s="32" t="s">
        <v>93</v>
      </c>
      <c r="C20" s="22">
        <v>1.72</v>
      </c>
      <c r="D20" s="22">
        <v>3.13</v>
      </c>
      <c r="E20" s="22">
        <v>1.5</v>
      </c>
      <c r="F20" s="19">
        <f t="shared" si="0"/>
        <v>6.35</v>
      </c>
      <c r="G20" s="22">
        <v>3.75</v>
      </c>
      <c r="H20" s="22">
        <v>7.75</v>
      </c>
      <c r="I20" s="22">
        <v>2.4</v>
      </c>
      <c r="J20" s="19">
        <f t="shared" si="1"/>
        <v>13.9</v>
      </c>
      <c r="K20" s="19">
        <f t="shared" si="2"/>
        <v>20.25</v>
      </c>
      <c r="L20" s="22">
        <v>3.75</v>
      </c>
      <c r="M20" s="22">
        <v>5.63</v>
      </c>
      <c r="N20" s="22">
        <v>0.94</v>
      </c>
      <c r="O20" s="19">
        <f t="shared" si="3"/>
        <v>10.319999999999999</v>
      </c>
      <c r="P20" s="22">
        <v>2.81</v>
      </c>
      <c r="Q20" s="22">
        <v>4.37</v>
      </c>
      <c r="R20" s="22">
        <v>2.7</v>
      </c>
      <c r="S20" s="19">
        <f t="shared" si="4"/>
        <v>9.879999999999999</v>
      </c>
      <c r="T20" s="22">
        <v>1.88</v>
      </c>
      <c r="U20" s="22">
        <v>3.41</v>
      </c>
      <c r="V20" s="22">
        <v>1.88</v>
      </c>
      <c r="W20" s="19">
        <f t="shared" si="5"/>
        <v>7.17</v>
      </c>
      <c r="X20" s="22">
        <v>6</v>
      </c>
      <c r="Y20" s="22">
        <v>7.7</v>
      </c>
      <c r="Z20" s="19">
        <f t="shared" si="6"/>
        <v>13.7</v>
      </c>
      <c r="AA20" s="19">
        <f t="shared" si="7"/>
        <v>61.320000000000007</v>
      </c>
      <c r="AB20" s="23" t="str">
        <f t="shared" si="8"/>
        <v>B</v>
      </c>
      <c r="AC20" s="21" t="s">
        <v>69</v>
      </c>
      <c r="AD20" s="21">
        <f t="shared" si="9"/>
        <v>12</v>
      </c>
      <c r="AE20" s="21">
        <v>27</v>
      </c>
    </row>
    <row r="21" spans="1:31" s="21" customFormat="1" ht="24.95" customHeight="1" x14ac:dyDescent="0.2">
      <c r="A21" s="34">
        <v>13</v>
      </c>
      <c r="B21" s="29" t="s">
        <v>60</v>
      </c>
      <c r="C21" s="22">
        <v>1.72</v>
      </c>
      <c r="D21" s="22">
        <v>4.38</v>
      </c>
      <c r="E21" s="22">
        <v>2</v>
      </c>
      <c r="F21" s="19">
        <f t="shared" si="0"/>
        <v>8.1</v>
      </c>
      <c r="G21" s="22">
        <v>3.75</v>
      </c>
      <c r="H21" s="22">
        <v>5.75</v>
      </c>
      <c r="I21" s="22">
        <v>1.2</v>
      </c>
      <c r="J21" s="19">
        <f t="shared" si="1"/>
        <v>10.7</v>
      </c>
      <c r="K21" s="19">
        <f t="shared" si="2"/>
        <v>18.799999999999997</v>
      </c>
      <c r="L21" s="22">
        <v>3.75</v>
      </c>
      <c r="M21" s="22">
        <v>6.25</v>
      </c>
      <c r="N21" s="22">
        <v>3.13</v>
      </c>
      <c r="O21" s="19">
        <f t="shared" si="3"/>
        <v>13.129999999999999</v>
      </c>
      <c r="P21" s="22">
        <v>2.81</v>
      </c>
      <c r="Q21" s="22">
        <v>4.91</v>
      </c>
      <c r="R21" s="22">
        <v>2.7</v>
      </c>
      <c r="S21" s="19">
        <f t="shared" si="4"/>
        <v>10.420000000000002</v>
      </c>
      <c r="T21" s="22">
        <v>1.1299999999999999</v>
      </c>
      <c r="U21" s="22">
        <v>1.88</v>
      </c>
      <c r="V21" s="22">
        <v>1.1299999999999999</v>
      </c>
      <c r="W21" s="19">
        <f t="shared" si="5"/>
        <v>4.1399999999999997</v>
      </c>
      <c r="X21" s="22">
        <v>4</v>
      </c>
      <c r="Y21" s="22">
        <v>8.85</v>
      </c>
      <c r="Z21" s="19">
        <f t="shared" si="6"/>
        <v>12.85</v>
      </c>
      <c r="AA21" s="19">
        <f t="shared" si="7"/>
        <v>59.339999999999996</v>
      </c>
      <c r="AB21" s="23" t="str">
        <f t="shared" si="8"/>
        <v>CC</v>
      </c>
      <c r="AD21" s="21">
        <f t="shared" si="9"/>
        <v>13</v>
      </c>
      <c r="AE21" s="21">
        <v>13</v>
      </c>
    </row>
    <row r="22" spans="1:31" s="21" customFormat="1" ht="24.95" customHeight="1" x14ac:dyDescent="0.2">
      <c r="A22" s="34">
        <v>14</v>
      </c>
      <c r="B22" s="29" t="s">
        <v>37</v>
      </c>
      <c r="C22" s="22">
        <v>1.5</v>
      </c>
      <c r="D22" s="22">
        <v>2.5</v>
      </c>
      <c r="E22" s="22">
        <v>1.5</v>
      </c>
      <c r="F22" s="19">
        <f t="shared" si="0"/>
        <v>5.5</v>
      </c>
      <c r="G22" s="22">
        <v>3.75</v>
      </c>
      <c r="H22" s="22">
        <v>8</v>
      </c>
      <c r="I22" s="22">
        <v>3.9</v>
      </c>
      <c r="J22" s="19">
        <f t="shared" si="1"/>
        <v>15.65</v>
      </c>
      <c r="K22" s="19">
        <f t="shared" si="2"/>
        <v>21.15</v>
      </c>
      <c r="L22" s="22">
        <v>4.0599999999999996</v>
      </c>
      <c r="M22" s="22">
        <v>6.25</v>
      </c>
      <c r="N22" s="22">
        <v>3.13</v>
      </c>
      <c r="O22" s="19">
        <f t="shared" si="3"/>
        <v>13.439999999999998</v>
      </c>
      <c r="P22" s="22">
        <v>2.81</v>
      </c>
      <c r="Q22" s="22">
        <v>5.27</v>
      </c>
      <c r="R22" s="22">
        <v>2.7</v>
      </c>
      <c r="S22" s="19">
        <f t="shared" si="4"/>
        <v>10.780000000000001</v>
      </c>
      <c r="T22" s="22">
        <v>1.25</v>
      </c>
      <c r="U22" s="22">
        <v>1.88</v>
      </c>
      <c r="V22" s="22">
        <v>0.75</v>
      </c>
      <c r="W22" s="19">
        <f t="shared" si="5"/>
        <v>3.88</v>
      </c>
      <c r="X22" s="22">
        <v>3.5</v>
      </c>
      <c r="Y22" s="22">
        <v>6.54</v>
      </c>
      <c r="Z22" s="19">
        <f t="shared" si="6"/>
        <v>10.039999999999999</v>
      </c>
      <c r="AA22" s="19">
        <f t="shared" si="7"/>
        <v>59.29</v>
      </c>
      <c r="AB22" s="23" t="str">
        <f t="shared" si="8"/>
        <v>CC</v>
      </c>
      <c r="AD22" s="21">
        <f t="shared" si="9"/>
        <v>14</v>
      </c>
      <c r="AE22" s="21">
        <v>22</v>
      </c>
    </row>
    <row r="23" spans="1:31" s="21" customFormat="1" ht="24.95" customHeight="1" x14ac:dyDescent="0.2">
      <c r="A23" s="34">
        <v>15</v>
      </c>
      <c r="B23" s="32" t="s">
        <v>81</v>
      </c>
      <c r="C23" s="22">
        <v>1.94</v>
      </c>
      <c r="D23" s="22">
        <v>4.0599999999999996</v>
      </c>
      <c r="E23" s="22">
        <v>2</v>
      </c>
      <c r="F23" s="19">
        <f t="shared" si="0"/>
        <v>8</v>
      </c>
      <c r="G23" s="22">
        <v>4</v>
      </c>
      <c r="H23" s="22">
        <v>8.25</v>
      </c>
      <c r="I23" s="22">
        <v>2.1</v>
      </c>
      <c r="J23" s="19">
        <f t="shared" si="1"/>
        <v>14.35</v>
      </c>
      <c r="K23" s="19">
        <f t="shared" si="2"/>
        <v>22.35</v>
      </c>
      <c r="L23" s="22">
        <v>3.75</v>
      </c>
      <c r="M23" s="22">
        <v>5</v>
      </c>
      <c r="N23" s="22">
        <v>0.94</v>
      </c>
      <c r="O23" s="19">
        <f t="shared" si="3"/>
        <v>9.69</v>
      </c>
      <c r="P23" s="22">
        <v>2.81</v>
      </c>
      <c r="Q23" s="22">
        <v>4.91</v>
      </c>
      <c r="R23" s="22">
        <v>2.7</v>
      </c>
      <c r="S23" s="19">
        <f t="shared" si="4"/>
        <v>10.420000000000002</v>
      </c>
      <c r="T23" s="22">
        <v>1.25</v>
      </c>
      <c r="U23" s="22">
        <v>1.88</v>
      </c>
      <c r="V23" s="22">
        <v>1.1299999999999999</v>
      </c>
      <c r="W23" s="25">
        <f t="shared" si="5"/>
        <v>4.26</v>
      </c>
      <c r="X23" s="22">
        <v>4.5</v>
      </c>
      <c r="Y23" s="22">
        <v>7.6</v>
      </c>
      <c r="Z23" s="19">
        <f t="shared" si="6"/>
        <v>12.1</v>
      </c>
      <c r="AA23" s="19">
        <f t="shared" si="7"/>
        <v>58.82</v>
      </c>
      <c r="AB23" s="23" t="str">
        <f t="shared" si="8"/>
        <v>CC</v>
      </c>
      <c r="AC23" s="21">
        <v>59.89</v>
      </c>
      <c r="AD23" s="21">
        <f t="shared" si="9"/>
        <v>15</v>
      </c>
      <c r="AE23" s="21">
        <v>16</v>
      </c>
    </row>
    <row r="24" spans="1:31" s="21" customFormat="1" ht="24.95" customHeight="1" x14ac:dyDescent="0.2">
      <c r="A24" s="34">
        <v>16</v>
      </c>
      <c r="B24" s="29" t="s">
        <v>71</v>
      </c>
      <c r="C24" s="22">
        <v>1.89</v>
      </c>
      <c r="D24" s="22">
        <v>3.28</v>
      </c>
      <c r="E24" s="22">
        <v>2</v>
      </c>
      <c r="F24" s="19">
        <f t="shared" si="0"/>
        <v>7.17</v>
      </c>
      <c r="G24" s="22">
        <v>4</v>
      </c>
      <c r="H24" s="22">
        <v>7.5</v>
      </c>
      <c r="I24" s="22">
        <v>4.2</v>
      </c>
      <c r="J24" s="19">
        <f t="shared" si="1"/>
        <v>15.7</v>
      </c>
      <c r="K24" s="19">
        <f t="shared" si="2"/>
        <v>22.869999999999997</v>
      </c>
      <c r="L24" s="22">
        <v>3.75</v>
      </c>
      <c r="M24" s="22">
        <v>6.88</v>
      </c>
      <c r="N24" s="22">
        <v>3.75</v>
      </c>
      <c r="O24" s="19">
        <f t="shared" si="3"/>
        <v>14.379999999999999</v>
      </c>
      <c r="P24" s="22">
        <v>2.81</v>
      </c>
      <c r="Q24" s="22">
        <v>4.29</v>
      </c>
      <c r="R24" s="22">
        <v>2.7</v>
      </c>
      <c r="S24" s="19">
        <f t="shared" si="4"/>
        <v>9.8000000000000007</v>
      </c>
      <c r="T24" s="22">
        <v>1.0900000000000001</v>
      </c>
      <c r="U24" s="22">
        <v>2.37</v>
      </c>
      <c r="V24" s="22">
        <v>1.1299999999999999</v>
      </c>
      <c r="W24" s="19">
        <f t="shared" si="5"/>
        <v>4.59</v>
      </c>
      <c r="X24" s="22">
        <v>3.5</v>
      </c>
      <c r="Y24" s="22">
        <v>3.2</v>
      </c>
      <c r="Z24" s="19">
        <f t="shared" si="6"/>
        <v>6.7</v>
      </c>
      <c r="AA24" s="19">
        <f t="shared" si="7"/>
        <v>58.34</v>
      </c>
      <c r="AB24" s="23" t="str">
        <f t="shared" si="8"/>
        <v>CC</v>
      </c>
      <c r="AD24" s="21">
        <f t="shared" si="9"/>
        <v>16</v>
      </c>
      <c r="AE24" s="21">
        <v>26</v>
      </c>
    </row>
    <row r="25" spans="1:31" s="21" customFormat="1" ht="24.95" customHeight="1" x14ac:dyDescent="0.2">
      <c r="A25" s="34">
        <v>17</v>
      </c>
      <c r="B25" s="30" t="s">
        <v>79</v>
      </c>
      <c r="C25" s="22">
        <v>1.89</v>
      </c>
      <c r="D25" s="22">
        <v>2.19</v>
      </c>
      <c r="E25" s="22">
        <v>0.75</v>
      </c>
      <c r="F25" s="19">
        <f t="shared" si="0"/>
        <v>4.83</v>
      </c>
      <c r="G25" s="22">
        <v>4</v>
      </c>
      <c r="H25" s="22">
        <v>5.25</v>
      </c>
      <c r="I25" s="22">
        <v>2.4</v>
      </c>
      <c r="J25" s="19">
        <f t="shared" si="1"/>
        <v>11.65</v>
      </c>
      <c r="K25" s="19">
        <f t="shared" si="2"/>
        <v>16.48</v>
      </c>
      <c r="L25" s="22">
        <v>5</v>
      </c>
      <c r="M25" s="22">
        <v>8.1300000000000008</v>
      </c>
      <c r="N25" s="22">
        <v>3.13</v>
      </c>
      <c r="O25" s="19">
        <f t="shared" si="3"/>
        <v>16.260000000000002</v>
      </c>
      <c r="P25" s="22">
        <v>3</v>
      </c>
      <c r="Q25" s="22">
        <v>5.09</v>
      </c>
      <c r="R25" s="22">
        <v>2.7</v>
      </c>
      <c r="S25" s="19">
        <f t="shared" si="4"/>
        <v>10.79</v>
      </c>
      <c r="T25" s="22">
        <v>1.75</v>
      </c>
      <c r="U25" s="22">
        <v>3.48</v>
      </c>
      <c r="V25" s="22">
        <v>1.88</v>
      </c>
      <c r="W25" s="19">
        <f t="shared" si="5"/>
        <v>7.11</v>
      </c>
      <c r="X25" s="22">
        <v>3.25</v>
      </c>
      <c r="Y25" s="22">
        <v>3.44</v>
      </c>
      <c r="Z25" s="19">
        <f t="shared" si="6"/>
        <v>6.6899999999999995</v>
      </c>
      <c r="AA25" s="19">
        <f t="shared" si="7"/>
        <v>57.33</v>
      </c>
      <c r="AB25" s="23" t="str">
        <f t="shared" si="8"/>
        <v>CC</v>
      </c>
      <c r="AD25" s="21">
        <f t="shared" si="9"/>
        <v>17</v>
      </c>
      <c r="AE25" s="21">
        <v>34</v>
      </c>
    </row>
    <row r="26" spans="1:31" s="21" customFormat="1" ht="24.95" customHeight="1" x14ac:dyDescent="0.2">
      <c r="A26" s="34">
        <v>18</v>
      </c>
      <c r="B26" s="30" t="s">
        <v>84</v>
      </c>
      <c r="C26" s="22">
        <v>1.67</v>
      </c>
      <c r="D26" s="22">
        <v>3.91</v>
      </c>
      <c r="E26" s="22">
        <v>2</v>
      </c>
      <c r="F26" s="19">
        <f t="shared" si="0"/>
        <v>7.58</v>
      </c>
      <c r="G26" s="22">
        <v>4</v>
      </c>
      <c r="H26" s="22">
        <v>7</v>
      </c>
      <c r="I26" s="22">
        <v>2.4</v>
      </c>
      <c r="J26" s="19">
        <f t="shared" si="1"/>
        <v>13.4</v>
      </c>
      <c r="K26" s="19">
        <f t="shared" si="2"/>
        <v>20.98</v>
      </c>
      <c r="L26" s="22">
        <v>4.38</v>
      </c>
      <c r="M26" s="22">
        <v>6.88</v>
      </c>
      <c r="N26" s="22">
        <v>1.88</v>
      </c>
      <c r="O26" s="19">
        <f t="shared" si="3"/>
        <v>13.14</v>
      </c>
      <c r="P26" s="22">
        <v>2.81</v>
      </c>
      <c r="Q26" s="22">
        <v>4.37</v>
      </c>
      <c r="R26" s="22">
        <v>2.7</v>
      </c>
      <c r="S26" s="19">
        <f t="shared" si="4"/>
        <v>9.879999999999999</v>
      </c>
      <c r="T26" s="22">
        <v>1.59</v>
      </c>
      <c r="U26" s="22">
        <v>2.37</v>
      </c>
      <c r="V26" s="22">
        <v>1.1299999999999999</v>
      </c>
      <c r="W26" s="19">
        <f t="shared" si="5"/>
        <v>5.09</v>
      </c>
      <c r="X26" s="22">
        <v>5</v>
      </c>
      <c r="Y26" s="22">
        <v>2.99</v>
      </c>
      <c r="Z26" s="19">
        <f t="shared" si="6"/>
        <v>7.99</v>
      </c>
      <c r="AA26" s="19">
        <f t="shared" si="7"/>
        <v>57.080000000000005</v>
      </c>
      <c r="AB26" s="23" t="str">
        <f t="shared" si="8"/>
        <v>CC</v>
      </c>
      <c r="AD26" s="21">
        <f t="shared" si="9"/>
        <v>18</v>
      </c>
      <c r="AE26" s="21">
        <v>6</v>
      </c>
    </row>
    <row r="27" spans="1:31" s="21" customFormat="1" ht="24.95" customHeight="1" x14ac:dyDescent="0.2">
      <c r="A27" s="34">
        <v>19</v>
      </c>
      <c r="B27" s="32" t="s">
        <v>29</v>
      </c>
      <c r="C27" s="22">
        <v>1.67</v>
      </c>
      <c r="D27" s="22">
        <v>2.5</v>
      </c>
      <c r="E27" s="22">
        <v>1.5</v>
      </c>
      <c r="F27" s="19">
        <f t="shared" si="0"/>
        <v>5.67</v>
      </c>
      <c r="G27" s="22">
        <v>2.5</v>
      </c>
      <c r="H27" s="22">
        <v>8</v>
      </c>
      <c r="I27" s="22">
        <v>2.7</v>
      </c>
      <c r="J27" s="19">
        <f t="shared" si="1"/>
        <v>13.2</v>
      </c>
      <c r="K27" s="19">
        <f t="shared" si="2"/>
        <v>18.869999999999997</v>
      </c>
      <c r="L27" s="22">
        <v>2.81</v>
      </c>
      <c r="M27" s="22">
        <v>6.25</v>
      </c>
      <c r="N27" s="22">
        <v>3.13</v>
      </c>
      <c r="O27" s="19">
        <f t="shared" si="3"/>
        <v>12.190000000000001</v>
      </c>
      <c r="P27" s="22">
        <v>2.06</v>
      </c>
      <c r="Q27" s="22">
        <v>3.84</v>
      </c>
      <c r="R27" s="22">
        <v>2.7</v>
      </c>
      <c r="S27" s="19">
        <f t="shared" si="4"/>
        <v>8.6000000000000014</v>
      </c>
      <c r="T27" s="22">
        <v>1.71</v>
      </c>
      <c r="U27" s="22">
        <v>2.78</v>
      </c>
      <c r="V27" s="22">
        <v>1.1299999999999999</v>
      </c>
      <c r="W27" s="19">
        <f t="shared" si="5"/>
        <v>5.62</v>
      </c>
      <c r="X27" s="22">
        <v>5</v>
      </c>
      <c r="Y27" s="22">
        <v>6.74</v>
      </c>
      <c r="Z27" s="19">
        <f t="shared" si="6"/>
        <v>11.74</v>
      </c>
      <c r="AA27" s="19">
        <f t="shared" si="7"/>
        <v>57.019999999999996</v>
      </c>
      <c r="AB27" s="23" t="str">
        <f t="shared" si="8"/>
        <v>CC</v>
      </c>
      <c r="AD27" s="21">
        <f t="shared" si="9"/>
        <v>19</v>
      </c>
      <c r="AE27" s="21">
        <v>11</v>
      </c>
    </row>
    <row r="28" spans="1:31" s="21" customFormat="1" ht="24.95" customHeight="1" x14ac:dyDescent="0.2">
      <c r="A28" s="34">
        <v>20</v>
      </c>
      <c r="B28" s="33" t="s">
        <v>65</v>
      </c>
      <c r="C28" s="22">
        <v>1.56</v>
      </c>
      <c r="D28" s="22">
        <v>2.97</v>
      </c>
      <c r="E28" s="22">
        <v>1.5</v>
      </c>
      <c r="F28" s="19">
        <f t="shared" si="0"/>
        <v>6.03</v>
      </c>
      <c r="G28" s="22">
        <v>3.75</v>
      </c>
      <c r="H28" s="22">
        <v>6.25</v>
      </c>
      <c r="I28" s="22">
        <v>2.4</v>
      </c>
      <c r="J28" s="19">
        <f t="shared" si="1"/>
        <v>12.4</v>
      </c>
      <c r="K28" s="19">
        <f t="shared" si="2"/>
        <v>18.43</v>
      </c>
      <c r="L28" s="22">
        <v>4.0599999999999996</v>
      </c>
      <c r="M28" s="22">
        <v>5.31</v>
      </c>
      <c r="N28" s="22">
        <v>0.94</v>
      </c>
      <c r="O28" s="19">
        <f t="shared" si="3"/>
        <v>10.309999999999999</v>
      </c>
      <c r="P28" s="22">
        <v>2.81</v>
      </c>
      <c r="Q28" s="22">
        <v>4.91</v>
      </c>
      <c r="R28" s="22">
        <v>2.7</v>
      </c>
      <c r="S28" s="19">
        <f t="shared" si="4"/>
        <v>10.420000000000002</v>
      </c>
      <c r="T28" s="22">
        <v>1.25</v>
      </c>
      <c r="U28" s="22">
        <v>1.88</v>
      </c>
      <c r="V28" s="22">
        <v>0.75</v>
      </c>
      <c r="W28" s="19">
        <f t="shared" si="5"/>
        <v>3.88</v>
      </c>
      <c r="X28" s="22">
        <v>4</v>
      </c>
      <c r="Y28" s="22">
        <v>9.6199999999999992</v>
      </c>
      <c r="Z28" s="19">
        <f t="shared" si="6"/>
        <v>13.62</v>
      </c>
      <c r="AA28" s="19">
        <f t="shared" si="7"/>
        <v>56.66</v>
      </c>
      <c r="AB28" s="23" t="str">
        <f t="shared" si="8"/>
        <v>CC</v>
      </c>
      <c r="AD28" s="21">
        <f t="shared" si="9"/>
        <v>20</v>
      </c>
      <c r="AE28" s="21">
        <v>9</v>
      </c>
    </row>
    <row r="29" spans="1:31" s="21" customFormat="1" ht="24.95" customHeight="1" x14ac:dyDescent="0.2">
      <c r="A29" s="34">
        <v>21</v>
      </c>
      <c r="B29" s="30" t="s">
        <v>75</v>
      </c>
      <c r="C29" s="22">
        <v>1.67</v>
      </c>
      <c r="D29" s="22">
        <v>2.81</v>
      </c>
      <c r="E29" s="22">
        <v>1</v>
      </c>
      <c r="F29" s="19">
        <f t="shared" si="0"/>
        <v>5.48</v>
      </c>
      <c r="G29" s="22">
        <v>3.5</v>
      </c>
      <c r="H29" s="22">
        <v>7.75</v>
      </c>
      <c r="I29" s="22">
        <v>3</v>
      </c>
      <c r="J29" s="19">
        <f t="shared" si="1"/>
        <v>14.25</v>
      </c>
      <c r="K29" s="19">
        <f t="shared" si="2"/>
        <v>19.73</v>
      </c>
      <c r="L29" s="22">
        <v>2.5</v>
      </c>
      <c r="M29" s="22">
        <v>5.94</v>
      </c>
      <c r="N29" s="22">
        <v>0.94</v>
      </c>
      <c r="O29" s="19">
        <f t="shared" si="3"/>
        <v>9.3800000000000008</v>
      </c>
      <c r="P29" s="22">
        <v>2.06</v>
      </c>
      <c r="Q29" s="22">
        <v>4.91</v>
      </c>
      <c r="R29" s="22">
        <v>2.7</v>
      </c>
      <c r="S29" s="19">
        <f t="shared" si="4"/>
        <v>9.6700000000000017</v>
      </c>
      <c r="T29" s="22">
        <v>1.42</v>
      </c>
      <c r="U29" s="22">
        <v>1.67</v>
      </c>
      <c r="V29" s="22">
        <v>0.75</v>
      </c>
      <c r="W29" s="19">
        <f t="shared" si="5"/>
        <v>3.84</v>
      </c>
      <c r="X29" s="22">
        <v>4.5</v>
      </c>
      <c r="Y29" s="22">
        <v>9.1300000000000008</v>
      </c>
      <c r="Z29" s="19">
        <f t="shared" si="6"/>
        <v>13.63</v>
      </c>
      <c r="AA29" s="19">
        <f t="shared" si="7"/>
        <v>56.250000000000007</v>
      </c>
      <c r="AB29" s="23" t="str">
        <f t="shared" si="8"/>
        <v>CC</v>
      </c>
      <c r="AD29" s="21">
        <f t="shared" si="9"/>
        <v>21</v>
      </c>
      <c r="AE29" s="21">
        <v>2</v>
      </c>
    </row>
    <row r="30" spans="1:31" s="21" customFormat="1" ht="24.95" customHeight="1" x14ac:dyDescent="0.2">
      <c r="A30" s="34">
        <v>22</v>
      </c>
      <c r="B30" s="29" t="s">
        <v>70</v>
      </c>
      <c r="C30" s="22">
        <v>1.67</v>
      </c>
      <c r="D30" s="22">
        <v>2.5</v>
      </c>
      <c r="E30" s="22">
        <v>1.5</v>
      </c>
      <c r="F30" s="19">
        <f t="shared" si="0"/>
        <v>5.67</v>
      </c>
      <c r="G30" s="22">
        <v>4</v>
      </c>
      <c r="H30" s="22">
        <v>6.5</v>
      </c>
      <c r="I30" s="22">
        <v>2.4</v>
      </c>
      <c r="J30" s="19">
        <f t="shared" si="1"/>
        <v>12.9</v>
      </c>
      <c r="K30" s="19">
        <f t="shared" si="2"/>
        <v>18.57</v>
      </c>
      <c r="L30" s="22">
        <v>4.38</v>
      </c>
      <c r="M30" s="22">
        <v>7.19</v>
      </c>
      <c r="N30" s="22">
        <v>2.19</v>
      </c>
      <c r="O30" s="19">
        <f t="shared" si="3"/>
        <v>13.76</v>
      </c>
      <c r="P30" s="22">
        <v>3</v>
      </c>
      <c r="Q30" s="22">
        <v>3.85</v>
      </c>
      <c r="R30" s="22">
        <v>2.7</v>
      </c>
      <c r="S30" s="19">
        <f t="shared" si="4"/>
        <v>9.5500000000000007</v>
      </c>
      <c r="T30" s="22">
        <v>1.42</v>
      </c>
      <c r="U30" s="22">
        <v>1.95</v>
      </c>
      <c r="V30" s="22">
        <v>1.1299999999999999</v>
      </c>
      <c r="W30" s="19">
        <f t="shared" si="5"/>
        <v>4.5</v>
      </c>
      <c r="X30" s="22">
        <v>4</v>
      </c>
      <c r="Y30" s="22">
        <v>5.5</v>
      </c>
      <c r="Z30" s="19">
        <f t="shared" si="6"/>
        <v>9.5</v>
      </c>
      <c r="AA30" s="19">
        <f t="shared" si="7"/>
        <v>55.879999999999995</v>
      </c>
      <c r="AB30" s="23" t="str">
        <f t="shared" si="8"/>
        <v>CC</v>
      </c>
      <c r="AC30" s="21">
        <v>57.14</v>
      </c>
      <c r="AD30" s="21">
        <f t="shared" si="9"/>
        <v>22</v>
      </c>
      <c r="AE30" s="21">
        <v>4</v>
      </c>
    </row>
    <row r="31" spans="1:31" s="21" customFormat="1" ht="24.95" customHeight="1" x14ac:dyDescent="0.2">
      <c r="A31" s="34">
        <v>23</v>
      </c>
      <c r="B31" s="32" t="s">
        <v>38</v>
      </c>
      <c r="C31" s="22">
        <v>2</v>
      </c>
      <c r="D31" s="22">
        <v>2.0299999999999998</v>
      </c>
      <c r="E31" s="22">
        <v>0.75</v>
      </c>
      <c r="F31" s="19">
        <f t="shared" si="0"/>
        <v>4.7799999999999994</v>
      </c>
      <c r="G31" s="22">
        <v>4</v>
      </c>
      <c r="H31" s="22">
        <v>6.25</v>
      </c>
      <c r="I31" s="22">
        <v>2.4</v>
      </c>
      <c r="J31" s="19">
        <f t="shared" si="1"/>
        <v>12.65</v>
      </c>
      <c r="K31" s="19">
        <f t="shared" si="2"/>
        <v>17.43</v>
      </c>
      <c r="L31" s="22">
        <v>5</v>
      </c>
      <c r="M31" s="22">
        <v>6.56</v>
      </c>
      <c r="N31" s="22">
        <v>1.88</v>
      </c>
      <c r="O31" s="19">
        <f t="shared" si="3"/>
        <v>13.439999999999998</v>
      </c>
      <c r="P31" s="22">
        <v>2.81</v>
      </c>
      <c r="Q31" s="22">
        <v>4.6399999999999997</v>
      </c>
      <c r="R31" s="22">
        <v>2.7</v>
      </c>
      <c r="S31" s="19">
        <f t="shared" si="4"/>
        <v>10.149999999999999</v>
      </c>
      <c r="T31" s="22">
        <v>1.42</v>
      </c>
      <c r="U31" s="22">
        <v>2.29</v>
      </c>
      <c r="V31" s="22">
        <v>1.1299999999999999</v>
      </c>
      <c r="W31" s="19">
        <f t="shared" si="5"/>
        <v>4.84</v>
      </c>
      <c r="X31" s="22">
        <v>5</v>
      </c>
      <c r="Y31" s="22">
        <v>4.97</v>
      </c>
      <c r="Z31" s="19">
        <f t="shared" si="6"/>
        <v>9.9699999999999989</v>
      </c>
      <c r="AA31" s="19">
        <f t="shared" si="7"/>
        <v>55.83</v>
      </c>
      <c r="AB31" s="23" t="str">
        <f t="shared" si="8"/>
        <v>CC</v>
      </c>
      <c r="AC31" s="21" t="s">
        <v>77</v>
      </c>
      <c r="AD31" s="21">
        <f t="shared" si="9"/>
        <v>23</v>
      </c>
      <c r="AE31" s="21">
        <v>19</v>
      </c>
    </row>
    <row r="32" spans="1:31" s="21" customFormat="1" ht="24.95" customHeight="1" x14ac:dyDescent="0.2">
      <c r="A32" s="34">
        <v>24</v>
      </c>
      <c r="B32" s="29" t="s">
        <v>83</v>
      </c>
      <c r="C32" s="22">
        <v>1.61</v>
      </c>
      <c r="D32" s="22">
        <v>3.13</v>
      </c>
      <c r="E32" s="22">
        <v>1.5</v>
      </c>
      <c r="F32" s="19">
        <f t="shared" si="0"/>
        <v>6.24</v>
      </c>
      <c r="G32" s="22">
        <v>3.5</v>
      </c>
      <c r="H32" s="22">
        <v>7</v>
      </c>
      <c r="I32" s="22">
        <v>2.1</v>
      </c>
      <c r="J32" s="19">
        <f t="shared" si="1"/>
        <v>12.6</v>
      </c>
      <c r="K32" s="19">
        <f t="shared" si="2"/>
        <v>18.84</v>
      </c>
      <c r="L32" s="22">
        <v>3.75</v>
      </c>
      <c r="M32" s="22">
        <v>5.63</v>
      </c>
      <c r="N32" s="22">
        <v>0.94</v>
      </c>
      <c r="O32" s="19">
        <f t="shared" si="3"/>
        <v>10.319999999999999</v>
      </c>
      <c r="P32" s="22">
        <v>2.81</v>
      </c>
      <c r="Q32" s="22">
        <v>3.3</v>
      </c>
      <c r="R32" s="22">
        <v>1.8</v>
      </c>
      <c r="S32" s="19">
        <f t="shared" si="4"/>
        <v>7.9099999999999993</v>
      </c>
      <c r="T32" s="22">
        <v>1.42</v>
      </c>
      <c r="U32" s="22">
        <v>2.5</v>
      </c>
      <c r="V32" s="22">
        <v>1.1299999999999999</v>
      </c>
      <c r="W32" s="19">
        <f t="shared" si="5"/>
        <v>5.05</v>
      </c>
      <c r="X32" s="22">
        <v>5</v>
      </c>
      <c r="Y32" s="22">
        <v>7.97</v>
      </c>
      <c r="Z32" s="19">
        <f t="shared" si="6"/>
        <v>12.969999999999999</v>
      </c>
      <c r="AA32" s="19">
        <f t="shared" si="7"/>
        <v>55.089999999999989</v>
      </c>
      <c r="AB32" s="23" t="str">
        <f t="shared" si="8"/>
        <v>CC</v>
      </c>
      <c r="AD32" s="21">
        <f t="shared" si="9"/>
        <v>24</v>
      </c>
      <c r="AE32" s="21">
        <v>36</v>
      </c>
    </row>
    <row r="33" spans="1:31" s="21" customFormat="1" ht="24.95" customHeight="1" x14ac:dyDescent="0.2">
      <c r="A33" s="34">
        <v>25</v>
      </c>
      <c r="B33" s="30" t="s">
        <v>94</v>
      </c>
      <c r="C33" s="22">
        <v>1.44</v>
      </c>
      <c r="D33" s="22">
        <v>2.81</v>
      </c>
      <c r="E33" s="22">
        <v>1.5</v>
      </c>
      <c r="F33" s="19">
        <f t="shared" si="0"/>
        <v>5.75</v>
      </c>
      <c r="G33" s="22">
        <v>2.75</v>
      </c>
      <c r="H33" s="22">
        <v>6.75</v>
      </c>
      <c r="I33" s="22">
        <v>2.4</v>
      </c>
      <c r="J33" s="19">
        <f t="shared" si="1"/>
        <v>11.9</v>
      </c>
      <c r="K33" s="19">
        <f t="shared" si="2"/>
        <v>17.649999999999999</v>
      </c>
      <c r="L33" s="22">
        <v>2.5</v>
      </c>
      <c r="M33" s="22">
        <v>6.25</v>
      </c>
      <c r="N33" s="22">
        <v>3.13</v>
      </c>
      <c r="O33" s="19">
        <f t="shared" si="3"/>
        <v>11.879999999999999</v>
      </c>
      <c r="P33" s="22">
        <v>2.63</v>
      </c>
      <c r="Q33" s="22">
        <v>3.84</v>
      </c>
      <c r="R33" s="22">
        <v>2.7</v>
      </c>
      <c r="S33" s="19">
        <f t="shared" si="4"/>
        <v>9.17</v>
      </c>
      <c r="T33" s="22">
        <v>1.59</v>
      </c>
      <c r="U33" s="22">
        <v>2.64</v>
      </c>
      <c r="V33" s="22">
        <v>1.5</v>
      </c>
      <c r="W33" s="19">
        <f t="shared" si="5"/>
        <v>5.73</v>
      </c>
      <c r="X33" s="22">
        <v>2.5</v>
      </c>
      <c r="Y33" s="22">
        <v>7.59</v>
      </c>
      <c r="Z33" s="19">
        <f t="shared" si="6"/>
        <v>10.09</v>
      </c>
      <c r="AA33" s="19">
        <f t="shared" si="7"/>
        <v>54.519999999999996</v>
      </c>
      <c r="AB33" s="23" t="str">
        <f t="shared" si="8"/>
        <v>CC</v>
      </c>
      <c r="AD33" s="21">
        <f t="shared" si="9"/>
        <v>25</v>
      </c>
      <c r="AE33" s="21">
        <v>20</v>
      </c>
    </row>
    <row r="34" spans="1:31" s="21" customFormat="1" ht="24.95" customHeight="1" x14ac:dyDescent="0.2">
      <c r="A34" s="34">
        <v>26</v>
      </c>
      <c r="B34" s="30" t="s">
        <v>96</v>
      </c>
      <c r="C34" s="22">
        <v>1.44</v>
      </c>
      <c r="D34" s="22">
        <v>3.28</v>
      </c>
      <c r="E34" s="22">
        <v>1.5</v>
      </c>
      <c r="F34" s="19">
        <f t="shared" si="0"/>
        <v>6.22</v>
      </c>
      <c r="G34" s="22">
        <v>3.75</v>
      </c>
      <c r="H34" s="22">
        <v>6.5</v>
      </c>
      <c r="I34" s="22">
        <v>2.4</v>
      </c>
      <c r="J34" s="19">
        <f t="shared" si="1"/>
        <v>12.65</v>
      </c>
      <c r="K34" s="19">
        <f t="shared" si="2"/>
        <v>18.87</v>
      </c>
      <c r="L34" s="22">
        <v>3.75</v>
      </c>
      <c r="M34" s="22">
        <v>5.63</v>
      </c>
      <c r="N34" s="22">
        <v>0.94</v>
      </c>
      <c r="O34" s="19">
        <f t="shared" si="3"/>
        <v>10.319999999999999</v>
      </c>
      <c r="P34" s="22">
        <v>2.63</v>
      </c>
      <c r="Q34" s="22">
        <v>3.84</v>
      </c>
      <c r="R34" s="22">
        <v>2.7</v>
      </c>
      <c r="S34" s="19">
        <f t="shared" si="4"/>
        <v>9.17</v>
      </c>
      <c r="T34" s="22">
        <v>1.42</v>
      </c>
      <c r="U34" s="22">
        <v>1.95</v>
      </c>
      <c r="V34" s="22">
        <v>1.1299999999999999</v>
      </c>
      <c r="W34" s="19">
        <f t="shared" si="5"/>
        <v>4.5</v>
      </c>
      <c r="X34" s="22">
        <v>2.5</v>
      </c>
      <c r="Y34" s="22">
        <v>8.98</v>
      </c>
      <c r="Z34" s="19">
        <f t="shared" si="6"/>
        <v>11.48</v>
      </c>
      <c r="AA34" s="19">
        <f t="shared" si="7"/>
        <v>54.34</v>
      </c>
      <c r="AB34" s="23" t="str">
        <f t="shared" si="8"/>
        <v>CC</v>
      </c>
      <c r="AD34" s="21">
        <f t="shared" si="9"/>
        <v>26</v>
      </c>
      <c r="AE34" s="21">
        <v>31</v>
      </c>
    </row>
    <row r="35" spans="1:31" s="21" customFormat="1" ht="24.95" customHeight="1" x14ac:dyDescent="0.2">
      <c r="A35" s="34">
        <v>27</v>
      </c>
      <c r="B35" s="29" t="s">
        <v>68</v>
      </c>
      <c r="C35" s="22">
        <v>1.72</v>
      </c>
      <c r="D35" s="22">
        <v>3.44</v>
      </c>
      <c r="E35" s="22">
        <v>1.5</v>
      </c>
      <c r="F35" s="19">
        <f t="shared" si="0"/>
        <v>6.66</v>
      </c>
      <c r="G35" s="22">
        <v>2.75</v>
      </c>
      <c r="H35" s="22">
        <v>7.75</v>
      </c>
      <c r="I35" s="22">
        <v>3.9</v>
      </c>
      <c r="J35" s="19">
        <f t="shared" si="1"/>
        <v>14.4</v>
      </c>
      <c r="K35" s="19">
        <f t="shared" si="2"/>
        <v>21.060000000000002</v>
      </c>
      <c r="L35" s="22">
        <v>3.75</v>
      </c>
      <c r="M35" s="22">
        <v>5.63</v>
      </c>
      <c r="N35" s="22">
        <v>1.25</v>
      </c>
      <c r="O35" s="19">
        <f t="shared" si="3"/>
        <v>10.629999999999999</v>
      </c>
      <c r="P35" s="22">
        <v>3</v>
      </c>
      <c r="Q35" s="22">
        <v>3.3</v>
      </c>
      <c r="R35" s="22">
        <v>2.7</v>
      </c>
      <c r="S35" s="19">
        <f t="shared" si="4"/>
        <v>9</v>
      </c>
      <c r="T35" s="22">
        <v>1.42</v>
      </c>
      <c r="U35" s="22">
        <v>2.29</v>
      </c>
      <c r="V35" s="22">
        <v>1.1299999999999999</v>
      </c>
      <c r="W35" s="19">
        <f t="shared" si="5"/>
        <v>4.84</v>
      </c>
      <c r="X35" s="22">
        <v>3</v>
      </c>
      <c r="Y35" s="22">
        <v>5.7</v>
      </c>
      <c r="Z35" s="19">
        <f t="shared" si="6"/>
        <v>8.6999999999999993</v>
      </c>
      <c r="AA35" s="19">
        <f t="shared" si="7"/>
        <v>54.230000000000004</v>
      </c>
      <c r="AB35" s="23" t="str">
        <f t="shared" si="8"/>
        <v>CC</v>
      </c>
      <c r="AD35" s="21">
        <f t="shared" si="9"/>
        <v>27</v>
      </c>
      <c r="AE35" s="21">
        <v>30</v>
      </c>
    </row>
    <row r="36" spans="1:31" s="21" customFormat="1" ht="24.95" customHeight="1" x14ac:dyDescent="0.2">
      <c r="A36" s="34">
        <v>28</v>
      </c>
      <c r="B36" s="29" t="s">
        <v>31</v>
      </c>
      <c r="C36" s="22">
        <v>1.28</v>
      </c>
      <c r="D36" s="22">
        <v>2.81</v>
      </c>
      <c r="E36" s="22">
        <v>1</v>
      </c>
      <c r="F36" s="19">
        <f t="shared" si="0"/>
        <v>5.09</v>
      </c>
      <c r="G36" s="22">
        <v>3.75</v>
      </c>
      <c r="H36" s="22">
        <v>6.75</v>
      </c>
      <c r="I36" s="22">
        <v>1.8</v>
      </c>
      <c r="J36" s="19">
        <f t="shared" si="1"/>
        <v>12.3</v>
      </c>
      <c r="K36" s="19">
        <f t="shared" si="2"/>
        <v>17.39</v>
      </c>
      <c r="L36" s="22">
        <v>4.0599999999999996</v>
      </c>
      <c r="M36" s="22">
        <v>6.25</v>
      </c>
      <c r="N36" s="22">
        <v>1.56</v>
      </c>
      <c r="O36" s="19">
        <f t="shared" si="3"/>
        <v>11.87</v>
      </c>
      <c r="P36" s="22">
        <v>2.81</v>
      </c>
      <c r="Q36" s="22">
        <v>4.91</v>
      </c>
      <c r="R36" s="22">
        <v>2.7</v>
      </c>
      <c r="S36" s="19">
        <f t="shared" si="4"/>
        <v>10.420000000000002</v>
      </c>
      <c r="T36" s="22">
        <v>1.25</v>
      </c>
      <c r="U36" s="22">
        <v>1.25</v>
      </c>
      <c r="V36" s="22">
        <v>0.75</v>
      </c>
      <c r="W36" s="19">
        <f t="shared" si="5"/>
        <v>3.25</v>
      </c>
      <c r="X36" s="22">
        <v>2.5</v>
      </c>
      <c r="Y36" s="22">
        <v>8.1300000000000008</v>
      </c>
      <c r="Z36" s="19">
        <f t="shared" si="6"/>
        <v>10.63</v>
      </c>
      <c r="AA36" s="19">
        <f t="shared" si="7"/>
        <v>53.56</v>
      </c>
      <c r="AB36" s="23" t="str">
        <f t="shared" si="8"/>
        <v>CC</v>
      </c>
      <c r="AC36" s="21">
        <v>12.51</v>
      </c>
      <c r="AD36" s="21">
        <f t="shared" si="9"/>
        <v>28</v>
      </c>
      <c r="AE36" s="21">
        <v>32</v>
      </c>
    </row>
    <row r="37" spans="1:31" s="21" customFormat="1" ht="24.95" customHeight="1" x14ac:dyDescent="0.2">
      <c r="A37" s="34">
        <v>29</v>
      </c>
      <c r="B37" s="33" t="s">
        <v>82</v>
      </c>
      <c r="C37" s="22">
        <v>2</v>
      </c>
      <c r="D37" s="22">
        <v>2.97</v>
      </c>
      <c r="E37" s="22">
        <v>1.5</v>
      </c>
      <c r="F37" s="19">
        <f t="shared" si="0"/>
        <v>6.4700000000000006</v>
      </c>
      <c r="G37" s="22">
        <v>4</v>
      </c>
      <c r="H37" s="22">
        <v>6</v>
      </c>
      <c r="I37" s="22">
        <v>1.2</v>
      </c>
      <c r="J37" s="19">
        <f t="shared" si="1"/>
        <v>11.2</v>
      </c>
      <c r="K37" s="19">
        <f t="shared" si="2"/>
        <v>17.670000000000002</v>
      </c>
      <c r="L37" s="22">
        <v>3.75</v>
      </c>
      <c r="M37" s="22">
        <v>6.56</v>
      </c>
      <c r="N37" s="22">
        <v>1.88</v>
      </c>
      <c r="O37" s="19">
        <f t="shared" si="3"/>
        <v>12.189999999999998</v>
      </c>
      <c r="P37" s="22">
        <v>2.25</v>
      </c>
      <c r="Q37" s="22">
        <v>4.6399999999999997</v>
      </c>
      <c r="R37" s="22">
        <v>2.7</v>
      </c>
      <c r="S37" s="19">
        <f t="shared" si="4"/>
        <v>9.59</v>
      </c>
      <c r="T37" s="22">
        <v>1.1299999999999999</v>
      </c>
      <c r="U37" s="22">
        <v>2.5</v>
      </c>
      <c r="V37" s="22">
        <v>1.5</v>
      </c>
      <c r="W37" s="19">
        <f t="shared" si="5"/>
        <v>5.13</v>
      </c>
      <c r="X37" s="22">
        <v>2.75</v>
      </c>
      <c r="Y37" s="22">
        <v>6.13</v>
      </c>
      <c r="Z37" s="19">
        <f t="shared" si="6"/>
        <v>8.879999999999999</v>
      </c>
      <c r="AA37" s="19">
        <f t="shared" si="7"/>
        <v>53.460000000000008</v>
      </c>
      <c r="AB37" s="23" t="str">
        <f t="shared" si="8"/>
        <v>CC</v>
      </c>
      <c r="AD37" s="21">
        <f t="shared" si="9"/>
        <v>29</v>
      </c>
      <c r="AE37" s="21">
        <v>5</v>
      </c>
    </row>
    <row r="38" spans="1:31" s="21" customFormat="1" ht="24.95" customHeight="1" x14ac:dyDescent="0.2">
      <c r="A38" s="34">
        <v>30</v>
      </c>
      <c r="B38" s="32" t="s">
        <v>61</v>
      </c>
      <c r="C38" s="22">
        <v>1.89</v>
      </c>
      <c r="D38" s="22">
        <v>4.0599999999999996</v>
      </c>
      <c r="E38" s="22">
        <v>2</v>
      </c>
      <c r="F38" s="19">
        <f t="shared" si="0"/>
        <v>7.9499999999999993</v>
      </c>
      <c r="G38" s="22">
        <v>3</v>
      </c>
      <c r="H38" s="22">
        <v>8.5</v>
      </c>
      <c r="I38" s="22">
        <v>2.4</v>
      </c>
      <c r="J38" s="19">
        <f t="shared" si="1"/>
        <v>13.9</v>
      </c>
      <c r="K38" s="19">
        <f t="shared" si="2"/>
        <v>21.85</v>
      </c>
      <c r="L38" s="22">
        <v>3.13</v>
      </c>
      <c r="M38" s="22">
        <v>5.63</v>
      </c>
      <c r="N38" s="22">
        <v>0.31</v>
      </c>
      <c r="O38" s="19">
        <f t="shared" si="3"/>
        <v>9.07</v>
      </c>
      <c r="P38" s="22">
        <v>2.44</v>
      </c>
      <c r="Q38" s="22">
        <v>3.21</v>
      </c>
      <c r="R38" s="22">
        <v>1.8</v>
      </c>
      <c r="S38" s="19">
        <f t="shared" si="4"/>
        <v>7.45</v>
      </c>
      <c r="T38" s="22">
        <v>1.1299999999999999</v>
      </c>
      <c r="U38" s="22">
        <v>0.63</v>
      </c>
      <c r="V38" s="22">
        <v>0.38</v>
      </c>
      <c r="W38" s="19">
        <f t="shared" si="5"/>
        <v>2.1399999999999997</v>
      </c>
      <c r="X38" s="22">
        <v>2.5</v>
      </c>
      <c r="Y38" s="22">
        <v>10.210000000000001</v>
      </c>
      <c r="Z38" s="19">
        <f t="shared" si="6"/>
        <v>12.71</v>
      </c>
      <c r="AA38" s="19">
        <f t="shared" si="7"/>
        <v>53.220000000000006</v>
      </c>
      <c r="AB38" s="23" t="str">
        <f t="shared" si="8"/>
        <v>CC</v>
      </c>
      <c r="AD38" s="21">
        <f t="shared" si="9"/>
        <v>30</v>
      </c>
      <c r="AE38" s="21">
        <v>17</v>
      </c>
    </row>
    <row r="39" spans="1:31" s="21" customFormat="1" ht="24.95" customHeight="1" x14ac:dyDescent="0.2">
      <c r="A39" s="34">
        <v>31</v>
      </c>
      <c r="B39" s="32" t="s">
        <v>39</v>
      </c>
      <c r="C39" s="22">
        <v>1.89</v>
      </c>
      <c r="D39" s="22">
        <v>3.28</v>
      </c>
      <c r="E39" s="22">
        <v>1.5</v>
      </c>
      <c r="F39" s="19">
        <f t="shared" si="0"/>
        <v>6.67</v>
      </c>
      <c r="G39" s="22">
        <v>3</v>
      </c>
      <c r="H39" s="22">
        <v>7</v>
      </c>
      <c r="I39" s="22">
        <v>2.4</v>
      </c>
      <c r="J39" s="19">
        <f t="shared" si="1"/>
        <v>12.4</v>
      </c>
      <c r="K39" s="19">
        <f t="shared" si="2"/>
        <v>19.07</v>
      </c>
      <c r="L39" s="22">
        <v>3.13</v>
      </c>
      <c r="M39" s="22">
        <v>6.56</v>
      </c>
      <c r="N39" s="22">
        <v>1.56</v>
      </c>
      <c r="O39" s="19">
        <f t="shared" si="3"/>
        <v>11.25</v>
      </c>
      <c r="P39" s="22">
        <v>1.88</v>
      </c>
      <c r="Q39" s="22">
        <v>3.03</v>
      </c>
      <c r="R39" s="22">
        <v>1.8</v>
      </c>
      <c r="S39" s="19">
        <f t="shared" si="4"/>
        <v>6.71</v>
      </c>
      <c r="T39" s="22">
        <v>1.59</v>
      </c>
      <c r="U39" s="22">
        <v>1.74</v>
      </c>
      <c r="V39" s="22">
        <v>0.75</v>
      </c>
      <c r="W39" s="19">
        <f t="shared" si="5"/>
        <v>4.08</v>
      </c>
      <c r="X39" s="22">
        <v>3.5</v>
      </c>
      <c r="Y39" s="22">
        <v>8.5</v>
      </c>
      <c r="Z39" s="19">
        <f t="shared" si="6"/>
        <v>12</v>
      </c>
      <c r="AA39" s="19">
        <f t="shared" si="7"/>
        <v>53.11</v>
      </c>
      <c r="AB39" s="23" t="str">
        <f t="shared" si="8"/>
        <v>CC</v>
      </c>
      <c r="AD39" s="21">
        <f t="shared" si="9"/>
        <v>31</v>
      </c>
      <c r="AE39" s="21">
        <v>35</v>
      </c>
    </row>
    <row r="40" spans="1:31" s="21" customFormat="1" ht="24.95" customHeight="1" x14ac:dyDescent="0.2">
      <c r="A40" s="34">
        <v>32</v>
      </c>
      <c r="B40" s="30" t="s">
        <v>78</v>
      </c>
      <c r="C40" s="22">
        <v>1.44</v>
      </c>
      <c r="D40" s="22">
        <v>2.66</v>
      </c>
      <c r="E40" s="22">
        <v>1.5</v>
      </c>
      <c r="F40" s="19">
        <f t="shared" si="0"/>
        <v>5.6</v>
      </c>
      <c r="G40" s="22">
        <v>4</v>
      </c>
      <c r="H40" s="22">
        <v>7</v>
      </c>
      <c r="I40" s="22">
        <v>2.4</v>
      </c>
      <c r="J40" s="19">
        <f t="shared" si="1"/>
        <v>13.4</v>
      </c>
      <c r="K40" s="19">
        <f t="shared" si="2"/>
        <v>19</v>
      </c>
      <c r="L40" s="22">
        <v>3.75</v>
      </c>
      <c r="M40" s="22">
        <v>5.31</v>
      </c>
      <c r="N40" s="22">
        <v>0.94</v>
      </c>
      <c r="O40" s="19">
        <f t="shared" si="3"/>
        <v>9.9999999999999982</v>
      </c>
      <c r="P40" s="22">
        <v>2.63</v>
      </c>
      <c r="Q40" s="22">
        <v>3.3</v>
      </c>
      <c r="R40" s="22">
        <v>1.8</v>
      </c>
      <c r="S40" s="19">
        <f t="shared" si="4"/>
        <v>7.7299999999999995</v>
      </c>
      <c r="T40" s="22">
        <v>1.42</v>
      </c>
      <c r="U40" s="22">
        <v>1.95</v>
      </c>
      <c r="V40" s="22">
        <v>1.1299999999999999</v>
      </c>
      <c r="W40" s="19">
        <f t="shared" si="5"/>
        <v>4.5</v>
      </c>
      <c r="X40" s="22">
        <v>5</v>
      </c>
      <c r="Y40" s="22">
        <v>6.04</v>
      </c>
      <c r="Z40" s="19">
        <f t="shared" si="6"/>
        <v>11.04</v>
      </c>
      <c r="AA40" s="19">
        <f t="shared" si="7"/>
        <v>52.269999999999996</v>
      </c>
      <c r="AB40" s="23" t="str">
        <f t="shared" si="8"/>
        <v>CC</v>
      </c>
      <c r="AC40" s="21">
        <v>54.59</v>
      </c>
      <c r="AD40" s="21">
        <f t="shared" si="9"/>
        <v>32</v>
      </c>
      <c r="AE40" s="21">
        <v>15</v>
      </c>
    </row>
    <row r="41" spans="1:31" s="21" customFormat="1" ht="24.95" customHeight="1" x14ac:dyDescent="0.2">
      <c r="A41" s="34">
        <v>33</v>
      </c>
      <c r="B41" s="29" t="s">
        <v>34</v>
      </c>
      <c r="C41" s="22">
        <v>1.39</v>
      </c>
      <c r="D41" s="22">
        <v>2.97</v>
      </c>
      <c r="E41" s="22">
        <v>1.25</v>
      </c>
      <c r="F41" s="19">
        <f t="shared" si="0"/>
        <v>5.61</v>
      </c>
      <c r="G41" s="22">
        <v>3.75</v>
      </c>
      <c r="H41" s="22">
        <v>6.25</v>
      </c>
      <c r="I41" s="22">
        <v>2.4</v>
      </c>
      <c r="J41" s="19">
        <f t="shared" si="1"/>
        <v>12.4</v>
      </c>
      <c r="K41" s="19">
        <f t="shared" si="2"/>
        <v>18.010000000000002</v>
      </c>
      <c r="L41" s="22">
        <v>3.75</v>
      </c>
      <c r="M41" s="22">
        <v>5.94</v>
      </c>
      <c r="N41" s="22">
        <v>0.94</v>
      </c>
      <c r="O41" s="19">
        <f t="shared" si="3"/>
        <v>10.63</v>
      </c>
      <c r="P41" s="22">
        <v>2.06</v>
      </c>
      <c r="Q41" s="22">
        <v>3.3</v>
      </c>
      <c r="R41" s="22">
        <v>1.8</v>
      </c>
      <c r="S41" s="19">
        <f t="shared" si="4"/>
        <v>7.1599999999999993</v>
      </c>
      <c r="T41" s="22">
        <v>1.25</v>
      </c>
      <c r="U41" s="22">
        <v>1.25</v>
      </c>
      <c r="V41" s="22">
        <v>0.75</v>
      </c>
      <c r="W41" s="19">
        <f t="shared" si="5"/>
        <v>3.25</v>
      </c>
      <c r="X41" s="22">
        <v>3.5</v>
      </c>
      <c r="Y41" s="22">
        <v>9.09</v>
      </c>
      <c r="Z41" s="19">
        <f t="shared" si="6"/>
        <v>12.59</v>
      </c>
      <c r="AA41" s="19">
        <f t="shared" si="7"/>
        <v>51.64</v>
      </c>
      <c r="AB41" s="23" t="str">
        <f t="shared" si="8"/>
        <v>CC</v>
      </c>
      <c r="AC41" s="21">
        <v>53.75</v>
      </c>
      <c r="AD41" s="21">
        <f t="shared" si="9"/>
        <v>33</v>
      </c>
      <c r="AE41" s="21">
        <v>29</v>
      </c>
    </row>
    <row r="42" spans="1:31" s="21" customFormat="1" ht="24.95" customHeight="1" x14ac:dyDescent="0.2">
      <c r="A42" s="34">
        <v>34</v>
      </c>
      <c r="B42" s="30" t="s">
        <v>97</v>
      </c>
      <c r="C42" s="22">
        <v>1.61</v>
      </c>
      <c r="D42" s="22">
        <v>2.66</v>
      </c>
      <c r="E42" s="22">
        <v>1.25</v>
      </c>
      <c r="F42" s="19">
        <f t="shared" si="0"/>
        <v>5.5200000000000005</v>
      </c>
      <c r="G42" s="22">
        <v>3.5</v>
      </c>
      <c r="H42" s="22">
        <v>6</v>
      </c>
      <c r="I42" s="22">
        <v>3.3</v>
      </c>
      <c r="J42" s="19">
        <f t="shared" si="1"/>
        <v>12.8</v>
      </c>
      <c r="K42" s="19">
        <f t="shared" si="2"/>
        <v>18.32</v>
      </c>
      <c r="L42" s="22">
        <v>3.75</v>
      </c>
      <c r="M42" s="22">
        <v>6.25</v>
      </c>
      <c r="N42" s="22">
        <v>1.56</v>
      </c>
      <c r="O42" s="19">
        <f t="shared" si="3"/>
        <v>11.56</v>
      </c>
      <c r="P42" s="22">
        <v>2.63</v>
      </c>
      <c r="Q42" s="22">
        <v>3.57</v>
      </c>
      <c r="R42" s="22">
        <v>2.7</v>
      </c>
      <c r="S42" s="19">
        <f t="shared" si="4"/>
        <v>8.8999999999999986</v>
      </c>
      <c r="T42" s="22">
        <v>1.42</v>
      </c>
      <c r="U42" s="22">
        <v>1.04</v>
      </c>
      <c r="V42" s="22">
        <v>0.38</v>
      </c>
      <c r="W42" s="19">
        <f t="shared" si="5"/>
        <v>2.84</v>
      </c>
      <c r="X42" s="22">
        <v>1.75</v>
      </c>
      <c r="Y42" s="22">
        <v>7.76</v>
      </c>
      <c r="Z42" s="19">
        <f t="shared" si="6"/>
        <v>9.51</v>
      </c>
      <c r="AA42" s="19">
        <f t="shared" si="7"/>
        <v>51.13</v>
      </c>
      <c r="AB42" s="23" t="str">
        <f t="shared" si="8"/>
        <v>CC</v>
      </c>
      <c r="AC42" s="21">
        <v>13.12</v>
      </c>
      <c r="AD42" s="21">
        <f t="shared" si="9"/>
        <v>34</v>
      </c>
      <c r="AE42" s="21">
        <v>23</v>
      </c>
    </row>
    <row r="43" spans="1:31" s="21" customFormat="1" ht="24.95" customHeight="1" x14ac:dyDescent="0.2">
      <c r="A43" s="34">
        <v>35</v>
      </c>
      <c r="B43" s="30" t="s">
        <v>80</v>
      </c>
      <c r="C43" s="22">
        <v>1.61</v>
      </c>
      <c r="D43" s="22">
        <v>1.72</v>
      </c>
      <c r="E43" s="22">
        <v>0.5</v>
      </c>
      <c r="F43" s="19">
        <f t="shared" si="0"/>
        <v>3.83</v>
      </c>
      <c r="G43" s="22">
        <v>3.75</v>
      </c>
      <c r="H43" s="22">
        <v>8.5</v>
      </c>
      <c r="I43" s="22">
        <v>2.4</v>
      </c>
      <c r="J43" s="19">
        <f t="shared" si="1"/>
        <v>14.65</v>
      </c>
      <c r="K43" s="19">
        <f t="shared" si="2"/>
        <v>18.48</v>
      </c>
      <c r="L43" s="22">
        <v>3.44</v>
      </c>
      <c r="M43" s="22">
        <v>4.0599999999999996</v>
      </c>
      <c r="N43" s="22">
        <v>0.94</v>
      </c>
      <c r="O43" s="19">
        <f t="shared" si="3"/>
        <v>8.44</v>
      </c>
      <c r="P43" s="22">
        <v>2.81</v>
      </c>
      <c r="Q43" s="22">
        <v>3.84</v>
      </c>
      <c r="R43" s="22">
        <v>2.7</v>
      </c>
      <c r="S43" s="19">
        <f t="shared" si="4"/>
        <v>9.3500000000000014</v>
      </c>
      <c r="T43" s="22">
        <v>1.0900000000000001</v>
      </c>
      <c r="U43" s="22">
        <v>1.1200000000000001</v>
      </c>
      <c r="V43" s="22">
        <v>0</v>
      </c>
      <c r="W43" s="19">
        <f t="shared" si="5"/>
        <v>2.21</v>
      </c>
      <c r="X43" s="22">
        <v>3.5</v>
      </c>
      <c r="Y43" s="22">
        <v>7.92</v>
      </c>
      <c r="Z43" s="19">
        <f t="shared" si="6"/>
        <v>11.42</v>
      </c>
      <c r="AA43" s="19">
        <f t="shared" si="7"/>
        <v>49.900000000000006</v>
      </c>
      <c r="AB43" s="23" t="str">
        <f t="shared" si="8"/>
        <v>C</v>
      </c>
      <c r="AD43" s="21">
        <f t="shared" si="9"/>
        <v>35</v>
      </c>
      <c r="AE43" s="21">
        <v>12</v>
      </c>
    </row>
    <row r="44" spans="1:31" s="21" customFormat="1" ht="24.95" customHeight="1" x14ac:dyDescent="0.2">
      <c r="A44" s="35">
        <v>36</v>
      </c>
      <c r="B44" s="36" t="s">
        <v>36</v>
      </c>
      <c r="C44" s="37">
        <v>1.39</v>
      </c>
      <c r="D44" s="37">
        <v>2.97</v>
      </c>
      <c r="E44" s="37">
        <v>1</v>
      </c>
      <c r="F44" s="38">
        <f t="shared" si="0"/>
        <v>5.36</v>
      </c>
      <c r="G44" s="37">
        <v>2.5</v>
      </c>
      <c r="H44" s="37">
        <v>4.5</v>
      </c>
      <c r="I44" s="37">
        <v>0</v>
      </c>
      <c r="J44" s="38">
        <f t="shared" si="1"/>
        <v>7</v>
      </c>
      <c r="K44" s="38">
        <f t="shared" si="2"/>
        <v>12.36</v>
      </c>
      <c r="L44" s="37">
        <v>2.5</v>
      </c>
      <c r="M44" s="37">
        <v>6.25</v>
      </c>
      <c r="N44" s="37">
        <v>1.88</v>
      </c>
      <c r="O44" s="38">
        <f t="shared" si="3"/>
        <v>10.629999999999999</v>
      </c>
      <c r="P44" s="37">
        <v>2.63</v>
      </c>
      <c r="Q44" s="37">
        <v>4.37</v>
      </c>
      <c r="R44" s="37">
        <v>2.7</v>
      </c>
      <c r="S44" s="38">
        <f t="shared" si="4"/>
        <v>9.6999999999999993</v>
      </c>
      <c r="T44" s="37">
        <v>0.63</v>
      </c>
      <c r="U44" s="37">
        <v>0</v>
      </c>
      <c r="V44" s="37">
        <v>0</v>
      </c>
      <c r="W44" s="38">
        <f t="shared" si="5"/>
        <v>0.63</v>
      </c>
      <c r="X44" s="37">
        <v>4</v>
      </c>
      <c r="Y44" s="37">
        <v>6.88</v>
      </c>
      <c r="Z44" s="38">
        <f t="shared" si="6"/>
        <v>10.879999999999999</v>
      </c>
      <c r="AA44" s="38">
        <f t="shared" si="7"/>
        <v>44.2</v>
      </c>
      <c r="AB44" s="39" t="str">
        <f t="shared" si="8"/>
        <v>C</v>
      </c>
      <c r="AD44" s="21">
        <f t="shared" si="9"/>
        <v>36</v>
      </c>
      <c r="AE44" s="21">
        <v>25</v>
      </c>
    </row>
    <row r="45" spans="1:31" s="9" customFormat="1" ht="15.75" customHeight="1" x14ac:dyDescent="0.2">
      <c r="A45"/>
      <c r="B45" s="112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31" x14ac:dyDescent="0.2">
      <c r="B46" t="s">
        <v>53</v>
      </c>
    </row>
    <row r="47" spans="1:31" x14ac:dyDescent="0.2">
      <c r="A47" s="12"/>
      <c r="B47" s="13" t="s">
        <v>54</v>
      </c>
      <c r="Q47" s="14"/>
      <c r="R47" s="14"/>
      <c r="S47" s="14"/>
      <c r="T47" s="14"/>
      <c r="U47" s="168" t="s">
        <v>86</v>
      </c>
      <c r="V47" s="168"/>
      <c r="W47" s="168"/>
      <c r="X47" s="168"/>
      <c r="Y47" s="168"/>
      <c r="Z47" s="168"/>
      <c r="AA47" s="168"/>
      <c r="AB47" s="168"/>
    </row>
    <row r="48" spans="1:31" x14ac:dyDescent="0.2">
      <c r="B48" s="12" t="s">
        <v>55</v>
      </c>
      <c r="Q48" s="15"/>
      <c r="R48" s="15"/>
      <c r="S48" s="15"/>
      <c r="T48" s="15"/>
      <c r="U48" s="171" t="s">
        <v>98</v>
      </c>
      <c r="V48" s="171"/>
      <c r="W48" s="171"/>
      <c r="X48" s="171"/>
      <c r="Y48" s="171"/>
      <c r="Z48" s="171"/>
      <c r="AA48" s="171"/>
      <c r="AB48" s="171"/>
    </row>
    <row r="49" spans="2:28" x14ac:dyDescent="0.2">
      <c r="B49" s="12" t="s">
        <v>56</v>
      </c>
      <c r="P49" s="169"/>
      <c r="Q49" s="169"/>
      <c r="R49" s="169"/>
      <c r="S49" s="169"/>
      <c r="T49" s="169"/>
      <c r="U49" s="169"/>
    </row>
    <row r="51" spans="2:28" ht="15" x14ac:dyDescent="0.25">
      <c r="L51" s="5"/>
      <c r="M51" s="5"/>
      <c r="N51" s="5"/>
      <c r="O51" s="5"/>
      <c r="P51" s="5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8" ht="14.25" x14ac:dyDescent="0.2">
      <c r="L52" s="7"/>
      <c r="M52" s="7"/>
      <c r="Q52" s="16"/>
      <c r="R52" s="16"/>
      <c r="S52" s="16"/>
      <c r="T52" s="16"/>
      <c r="U52" s="170" t="s">
        <v>87</v>
      </c>
      <c r="V52" s="170"/>
      <c r="W52" s="170"/>
      <c r="X52" s="170"/>
      <c r="Y52" s="170"/>
      <c r="Z52" s="170"/>
      <c r="AA52" s="170"/>
      <c r="AB52" s="170"/>
    </row>
    <row r="53" spans="2:28" ht="14.25" x14ac:dyDescent="0.2">
      <c r="L53" s="7"/>
      <c r="M53" s="7"/>
      <c r="Q53" s="14"/>
      <c r="R53" s="14"/>
      <c r="S53" s="14"/>
      <c r="T53" s="14"/>
      <c r="U53" s="168" t="s">
        <v>88</v>
      </c>
      <c r="V53" s="168"/>
      <c r="W53" s="168"/>
      <c r="X53" s="168"/>
      <c r="Y53" s="168"/>
      <c r="Z53" s="168"/>
      <c r="AA53" s="168"/>
      <c r="AB53" s="168"/>
    </row>
    <row r="54" spans="2:28" ht="14.25" x14ac:dyDescent="0.2">
      <c r="L54" s="8"/>
      <c r="M54" s="8"/>
      <c r="Q54" s="14"/>
      <c r="R54" s="14"/>
      <c r="S54" s="14"/>
      <c r="T54" s="14"/>
      <c r="U54" s="168" t="s">
        <v>89</v>
      </c>
      <c r="V54" s="168"/>
      <c r="W54" s="168"/>
      <c r="X54" s="168"/>
      <c r="Y54" s="168"/>
      <c r="Z54" s="168"/>
      <c r="AA54" s="168"/>
      <c r="AB54" s="168"/>
    </row>
    <row r="55" spans="2:28" ht="14.25" x14ac:dyDescent="0.2">
      <c r="L55" s="8"/>
      <c r="M55" s="8"/>
    </row>
    <row r="56" spans="2:28" ht="14.25" x14ac:dyDescent="0.2">
      <c r="L56" s="8"/>
      <c r="M56" s="8"/>
    </row>
    <row r="57" spans="2:28" ht="14.25" x14ac:dyDescent="0.2">
      <c r="L57" s="8"/>
      <c r="M57" s="8"/>
    </row>
    <row r="58" spans="2:28" ht="14.25" x14ac:dyDescent="0.2">
      <c r="L58" s="8"/>
      <c r="M58" s="8"/>
    </row>
    <row r="59" spans="2:28" ht="14.25" x14ac:dyDescent="0.2">
      <c r="L59" s="8"/>
      <c r="M59" s="8"/>
    </row>
  </sheetData>
  <sortState ref="A9:AB44">
    <sortCondition ref="A9"/>
  </sortState>
  <mergeCells count="40">
    <mergeCell ref="AD4:AD7"/>
    <mergeCell ref="U54:AB54"/>
    <mergeCell ref="P49:U49"/>
    <mergeCell ref="T5:T7"/>
    <mergeCell ref="U53:AB53"/>
    <mergeCell ref="U52:AB52"/>
    <mergeCell ref="U48:AB48"/>
    <mergeCell ref="U47:AB47"/>
    <mergeCell ref="P5:P7"/>
    <mergeCell ref="V5:V7"/>
    <mergeCell ref="Y5:Y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U5:U7"/>
    <mergeCell ref="Q5:Q7"/>
    <mergeCell ref="R5:R7"/>
    <mergeCell ref="S5:S7"/>
    <mergeCell ref="A1:AB1"/>
    <mergeCell ref="A2:AB2"/>
    <mergeCell ref="A4:A7"/>
    <mergeCell ref="B4:B7"/>
    <mergeCell ref="C4:K4"/>
    <mergeCell ref="L4:O4"/>
    <mergeCell ref="P4:S4"/>
    <mergeCell ref="T4:W4"/>
    <mergeCell ref="X4:Z4"/>
    <mergeCell ref="AA4:AA7"/>
    <mergeCell ref="AB4:AB7"/>
    <mergeCell ref="L5:L7"/>
    <mergeCell ref="M5:M7"/>
    <mergeCell ref="N5:N7"/>
    <mergeCell ref="O5:O7"/>
    <mergeCell ref="X5:X7"/>
  </mergeCells>
  <pageMargins left="1.3" right="0.196850393700787" top="0.74803149606299202" bottom="0.74803149606299202" header="0.31496062992126" footer="0.31496062992126"/>
  <pageSetup paperSize="5" scale="66" orientation="landscape" r:id="rId1"/>
  <headerFooter alignWithMargins="0"/>
  <rowBreaks count="2" manualBreakCount="2">
    <brk id="27" max="27" man="1"/>
    <brk id="54" max="16383" man="1"/>
  </rowBreaks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view="pageBreakPreview" zoomScale="80" zoomScaleSheetLayoutView="80" workbookViewId="0">
      <selection activeCell="I18" sqref="I18"/>
    </sheetView>
  </sheetViews>
  <sheetFormatPr defaultRowHeight="13.5" x14ac:dyDescent="0.25"/>
  <cols>
    <col min="1" max="1" width="4.42578125" style="40" customWidth="1"/>
    <col min="2" max="2" width="17.85546875" style="79" customWidth="1"/>
    <col min="3" max="3" width="7" style="40" customWidth="1"/>
    <col min="4" max="4" width="8.42578125" style="40" customWidth="1"/>
    <col min="5" max="5" width="7.7109375" style="40" customWidth="1"/>
    <col min="6" max="10" width="7.140625" style="40" customWidth="1"/>
    <col min="11" max="11" width="9.28515625" style="40" customWidth="1"/>
    <col min="12" max="13" width="8.140625" style="40" customWidth="1"/>
    <col min="14" max="14" width="8" style="40" customWidth="1"/>
    <col min="15" max="15" width="9.7109375" style="40" customWidth="1"/>
    <col min="16" max="16" width="6.42578125" style="40" customWidth="1"/>
    <col min="17" max="17" width="7.7109375" style="40" customWidth="1"/>
    <col min="18" max="18" width="6.42578125" style="40" customWidth="1"/>
    <col min="19" max="19" width="9" style="40" customWidth="1"/>
    <col min="20" max="20" width="7.140625" style="40" customWidth="1"/>
    <col min="21" max="21" width="6.28515625" style="40" customWidth="1"/>
    <col min="22" max="22" width="6.140625" style="40" customWidth="1"/>
    <col min="23" max="23" width="9.140625" style="40"/>
    <col min="24" max="24" width="9.85546875" style="40" customWidth="1"/>
    <col min="25" max="25" width="10.85546875" style="40" customWidth="1"/>
    <col min="26" max="26" width="9.7109375" style="40" customWidth="1"/>
    <col min="27" max="27" width="8.7109375" style="40" customWidth="1"/>
    <col min="28" max="28" width="7.28515625" style="40" customWidth="1"/>
    <col min="29" max="29" width="12.85546875" style="40" customWidth="1"/>
    <col min="30" max="16384" width="9.140625" style="40"/>
  </cols>
  <sheetData>
    <row r="1" spans="1:35" ht="15.75" x14ac:dyDescent="0.25">
      <c r="A1" s="172" t="s">
        <v>121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93"/>
    </row>
    <row r="2" spans="1:35" ht="15.7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93"/>
    </row>
    <row r="4" spans="1:35" ht="12.75" customHeight="1" x14ac:dyDescent="0.2">
      <c r="A4" s="173" t="s">
        <v>0</v>
      </c>
      <c r="B4" s="176" t="s">
        <v>30</v>
      </c>
      <c r="C4" s="179" t="s">
        <v>62</v>
      </c>
      <c r="D4" s="180"/>
      <c r="E4" s="180"/>
      <c r="F4" s="180"/>
      <c r="G4" s="180"/>
      <c r="H4" s="180"/>
      <c r="I4" s="180"/>
      <c r="J4" s="180"/>
      <c r="K4" s="181"/>
      <c r="L4" s="179" t="s">
        <v>23</v>
      </c>
      <c r="M4" s="180"/>
      <c r="N4" s="180"/>
      <c r="O4" s="181"/>
      <c r="P4" s="179" t="s">
        <v>24</v>
      </c>
      <c r="Q4" s="180"/>
      <c r="R4" s="180"/>
      <c r="S4" s="181"/>
      <c r="T4" s="179" t="s">
        <v>15</v>
      </c>
      <c r="U4" s="180"/>
      <c r="V4" s="180"/>
      <c r="W4" s="181"/>
      <c r="X4" s="179" t="s">
        <v>25</v>
      </c>
      <c r="Y4" s="180"/>
      <c r="Z4" s="181"/>
      <c r="AA4" s="173" t="s">
        <v>11</v>
      </c>
      <c r="AB4" s="173" t="s">
        <v>112</v>
      </c>
      <c r="AC4" s="184" t="s">
        <v>136</v>
      </c>
      <c r="AD4" s="187" t="s">
        <v>113</v>
      </c>
      <c r="AE4" s="190" t="s">
        <v>95</v>
      </c>
    </row>
    <row r="5" spans="1:35" ht="12.75" customHeight="1" x14ac:dyDescent="0.2">
      <c r="A5" s="174"/>
      <c r="B5" s="177"/>
      <c r="C5" s="41" t="s">
        <v>63</v>
      </c>
      <c r="D5" s="41"/>
      <c r="E5" s="41"/>
      <c r="F5" s="41"/>
      <c r="G5" s="41" t="s">
        <v>64</v>
      </c>
      <c r="H5" s="41"/>
      <c r="I5" s="41"/>
      <c r="J5" s="41"/>
      <c r="K5" s="41"/>
      <c r="L5" s="182" t="s">
        <v>51</v>
      </c>
      <c r="M5" s="182" t="s">
        <v>12</v>
      </c>
      <c r="N5" s="182" t="s">
        <v>13</v>
      </c>
      <c r="O5" s="182" t="s">
        <v>9</v>
      </c>
      <c r="P5" s="182" t="s">
        <v>52</v>
      </c>
      <c r="Q5" s="182" t="s">
        <v>14</v>
      </c>
      <c r="R5" s="182" t="s">
        <v>43</v>
      </c>
      <c r="S5" s="182" t="s">
        <v>44</v>
      </c>
      <c r="T5" s="182" t="s">
        <v>45</v>
      </c>
      <c r="U5" s="182" t="s">
        <v>46</v>
      </c>
      <c r="V5" s="182" t="s">
        <v>47</v>
      </c>
      <c r="W5" s="95" t="s">
        <v>16</v>
      </c>
      <c r="X5" s="182" t="s">
        <v>48</v>
      </c>
      <c r="Y5" s="182" t="s">
        <v>49</v>
      </c>
      <c r="Z5" s="95" t="s">
        <v>19</v>
      </c>
      <c r="AA5" s="174"/>
      <c r="AB5" s="174"/>
      <c r="AC5" s="185"/>
      <c r="AD5" s="188"/>
      <c r="AE5" s="191"/>
    </row>
    <row r="6" spans="1:35" ht="12.75" customHeight="1" x14ac:dyDescent="0.2">
      <c r="A6" s="174"/>
      <c r="B6" s="177"/>
      <c r="C6" s="182" t="s">
        <v>50</v>
      </c>
      <c r="D6" s="182" t="s">
        <v>3</v>
      </c>
      <c r="E6" s="182" t="s">
        <v>4</v>
      </c>
      <c r="F6" s="182" t="s">
        <v>40</v>
      </c>
      <c r="G6" s="182" t="s">
        <v>22</v>
      </c>
      <c r="H6" s="182" t="s">
        <v>1</v>
      </c>
      <c r="I6" s="182" t="s">
        <v>2</v>
      </c>
      <c r="J6" s="182" t="s">
        <v>41</v>
      </c>
      <c r="K6" s="182" t="s">
        <v>42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95" t="s">
        <v>17</v>
      </c>
      <c r="X6" s="193"/>
      <c r="Y6" s="193"/>
      <c r="Z6" s="95" t="s">
        <v>20</v>
      </c>
      <c r="AA6" s="174"/>
      <c r="AB6" s="174"/>
      <c r="AC6" s="185"/>
      <c r="AD6" s="188"/>
      <c r="AE6" s="191"/>
    </row>
    <row r="7" spans="1:35" ht="12.75" customHeight="1" x14ac:dyDescent="0.2">
      <c r="A7" s="175"/>
      <c r="B7" s="178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94" t="s">
        <v>18</v>
      </c>
      <c r="X7" s="183"/>
      <c r="Y7" s="183"/>
      <c r="Z7" s="94" t="s">
        <v>21</v>
      </c>
      <c r="AA7" s="175"/>
      <c r="AB7" s="175"/>
      <c r="AC7" s="186"/>
      <c r="AD7" s="189"/>
      <c r="AE7" s="192"/>
    </row>
    <row r="8" spans="1:35" ht="22.5" customHeight="1" x14ac:dyDescent="0.2">
      <c r="A8" s="42">
        <v>1</v>
      </c>
      <c r="B8" s="43">
        <v>2</v>
      </c>
      <c r="C8" s="42">
        <v>3</v>
      </c>
      <c r="D8" s="42">
        <v>4</v>
      </c>
      <c r="E8" s="42">
        <v>5</v>
      </c>
      <c r="F8" s="42" t="s">
        <v>5</v>
      </c>
      <c r="G8" s="42">
        <v>7</v>
      </c>
      <c r="H8" s="42">
        <v>8</v>
      </c>
      <c r="I8" s="42">
        <v>9</v>
      </c>
      <c r="J8" s="42" t="s">
        <v>6</v>
      </c>
      <c r="K8" s="42" t="s">
        <v>7</v>
      </c>
      <c r="L8" s="42">
        <v>12</v>
      </c>
      <c r="M8" s="42">
        <v>13</v>
      </c>
      <c r="N8" s="42">
        <v>14</v>
      </c>
      <c r="O8" s="42" t="s">
        <v>8</v>
      </c>
      <c r="P8" s="42">
        <v>16</v>
      </c>
      <c r="Q8" s="42">
        <v>17</v>
      </c>
      <c r="R8" s="42">
        <v>18</v>
      </c>
      <c r="S8" s="42" t="s">
        <v>10</v>
      </c>
      <c r="T8" s="42">
        <v>20</v>
      </c>
      <c r="U8" s="42">
        <v>21</v>
      </c>
      <c r="V8" s="42">
        <v>22</v>
      </c>
      <c r="W8" s="42" t="s">
        <v>26</v>
      </c>
      <c r="X8" s="42">
        <v>24</v>
      </c>
      <c r="Y8" s="42">
        <v>25</v>
      </c>
      <c r="Z8" s="42" t="s">
        <v>27</v>
      </c>
      <c r="AA8" s="44" t="s">
        <v>28</v>
      </c>
      <c r="AB8" s="44">
        <v>28</v>
      </c>
      <c r="AC8" s="44">
        <v>28</v>
      </c>
      <c r="AD8" s="106"/>
      <c r="AE8" s="107"/>
    </row>
    <row r="9" spans="1:35" s="50" customFormat="1" ht="24.95" customHeight="1" x14ac:dyDescent="0.2">
      <c r="A9" s="98">
        <v>1</v>
      </c>
      <c r="B9" s="103" t="s">
        <v>114</v>
      </c>
      <c r="C9" s="45">
        <v>1.83</v>
      </c>
      <c r="D9" s="45">
        <v>4.38</v>
      </c>
      <c r="E9" s="45">
        <v>2</v>
      </c>
      <c r="F9" s="46">
        <f t="shared" ref="F9:F50" si="0">C9+D9+E9</f>
        <v>8.2100000000000009</v>
      </c>
      <c r="G9" s="45">
        <v>3.75</v>
      </c>
      <c r="H9" s="45">
        <v>9</v>
      </c>
      <c r="I9" s="45">
        <v>3.6</v>
      </c>
      <c r="J9" s="46">
        <f t="shared" ref="J9:J50" si="1">G9+H9+I9</f>
        <v>16.350000000000001</v>
      </c>
      <c r="K9" s="46">
        <f t="shared" ref="K9:K50" si="2">F9+J9</f>
        <v>24.560000000000002</v>
      </c>
      <c r="L9" s="45">
        <v>4.6900000000000004</v>
      </c>
      <c r="M9" s="45">
        <v>9.69</v>
      </c>
      <c r="N9" s="45">
        <v>3.75</v>
      </c>
      <c r="O9" s="46">
        <f t="shared" ref="O9:O22" si="3">L9+M9+N9</f>
        <v>18.13</v>
      </c>
      <c r="P9" s="45">
        <v>3</v>
      </c>
      <c r="Q9" s="45">
        <v>5.81</v>
      </c>
      <c r="R9" s="45">
        <v>3.6</v>
      </c>
      <c r="S9" s="46">
        <f t="shared" ref="S9:S50" si="4">P9+Q9+R9</f>
        <v>12.409999999999998</v>
      </c>
      <c r="T9" s="45">
        <v>1.33</v>
      </c>
      <c r="U9" s="45">
        <v>3.89</v>
      </c>
      <c r="V9" s="45">
        <v>1.88</v>
      </c>
      <c r="W9" s="46">
        <f t="shared" ref="W9:W50" si="5">T9+U9+V9</f>
        <v>7.1000000000000005</v>
      </c>
      <c r="X9" s="45">
        <v>3.5</v>
      </c>
      <c r="Y9" s="45">
        <v>12.2</v>
      </c>
      <c r="Z9" s="46">
        <f t="shared" ref="Z9:Z50" si="6">X9+Y9</f>
        <v>15.7</v>
      </c>
      <c r="AA9" s="47">
        <v>77.89</v>
      </c>
      <c r="AB9" s="48" t="str">
        <f t="shared" ref="AB9:AB50" si="7">IF(AA9&gt;90,"AA", IF(AA9&gt;80,"A", IF(AA9&gt;70,"BB", IF(AA9&gt;60, "B", IF(AA9&gt;50, "CC", IF(AA9&gt;30, "C"))))))</f>
        <v>BB</v>
      </c>
      <c r="AC9" s="49" t="str">
        <f t="shared" ref="AC9:AC50" si="8">IF(AB9="AA","Sangat Memuaskan",IF(AB9="A","Memuaskan",IF(AB9="BB","Sangat Baik",IF(AB9="B","Baik",IF(AB9="CC","Cukup",IF(AB9="C","Kurang",IF(AB9="D","Sangat Kurang")))))))</f>
        <v>Sangat Baik</v>
      </c>
      <c r="AD9" s="87" t="s">
        <v>69</v>
      </c>
      <c r="AE9" s="88">
        <f t="shared" ref="AE9:AE29" si="9">RANK(AA9,$AA$9:$AA$50)</f>
        <v>1</v>
      </c>
      <c r="AF9" s="50">
        <v>21</v>
      </c>
      <c r="AH9" s="50" t="s">
        <v>243</v>
      </c>
      <c r="AI9" s="122">
        <v>5</v>
      </c>
    </row>
    <row r="10" spans="1:35" s="50" customFormat="1" ht="24.95" customHeight="1" x14ac:dyDescent="0.2">
      <c r="A10" s="98">
        <f>A9+1</f>
        <v>2</v>
      </c>
      <c r="B10" s="53" t="s">
        <v>105</v>
      </c>
      <c r="C10" s="52">
        <v>1.78</v>
      </c>
      <c r="D10" s="52">
        <v>2.81</v>
      </c>
      <c r="E10" s="52">
        <v>1.5</v>
      </c>
      <c r="F10" s="47">
        <f t="shared" si="0"/>
        <v>6.09</v>
      </c>
      <c r="G10" s="52">
        <v>4</v>
      </c>
      <c r="H10" s="52">
        <v>10</v>
      </c>
      <c r="I10" s="52">
        <v>5.4</v>
      </c>
      <c r="J10" s="47">
        <f t="shared" si="1"/>
        <v>19.399999999999999</v>
      </c>
      <c r="K10" s="47">
        <f t="shared" si="2"/>
        <v>25.49</v>
      </c>
      <c r="L10" s="52">
        <v>5</v>
      </c>
      <c r="M10" s="52">
        <v>8.75</v>
      </c>
      <c r="N10" s="52">
        <v>3.75</v>
      </c>
      <c r="O10" s="47">
        <f t="shared" si="3"/>
        <v>17.5</v>
      </c>
      <c r="P10" s="52">
        <v>3</v>
      </c>
      <c r="Q10" s="52">
        <v>4.91</v>
      </c>
      <c r="R10" s="52">
        <v>2.7</v>
      </c>
      <c r="S10" s="47">
        <f t="shared" si="4"/>
        <v>10.61</v>
      </c>
      <c r="T10" s="52">
        <v>1.78</v>
      </c>
      <c r="U10" s="52">
        <v>2.99</v>
      </c>
      <c r="V10" s="52">
        <v>1.5</v>
      </c>
      <c r="W10" s="47">
        <f t="shared" si="5"/>
        <v>6.2700000000000005</v>
      </c>
      <c r="X10" s="52">
        <v>6.5</v>
      </c>
      <c r="Y10" s="52">
        <v>8.75</v>
      </c>
      <c r="Z10" s="47">
        <f t="shared" si="6"/>
        <v>15.25</v>
      </c>
      <c r="AA10" s="47">
        <f>K10+O10+S10+W10+Z10</f>
        <v>75.12</v>
      </c>
      <c r="AB10" s="49" t="str">
        <f t="shared" si="7"/>
        <v>BB</v>
      </c>
      <c r="AC10" s="49" t="str">
        <f t="shared" si="8"/>
        <v>Sangat Baik</v>
      </c>
      <c r="AD10" s="87" t="s">
        <v>66</v>
      </c>
      <c r="AE10" s="88">
        <f t="shared" si="9"/>
        <v>2</v>
      </c>
      <c r="AF10" s="50">
        <v>7</v>
      </c>
      <c r="AH10" s="50" t="s">
        <v>150</v>
      </c>
      <c r="AI10" s="50">
        <v>22</v>
      </c>
    </row>
    <row r="11" spans="1:35" s="50" customFormat="1" ht="24.95" customHeight="1" x14ac:dyDescent="0.2">
      <c r="A11" s="98">
        <f t="shared" ref="A11:A50" si="10">A10+1</f>
        <v>3</v>
      </c>
      <c r="B11" s="54" t="s">
        <v>76</v>
      </c>
      <c r="C11" s="52">
        <v>1.94</v>
      </c>
      <c r="D11" s="52">
        <v>3.75</v>
      </c>
      <c r="E11" s="52">
        <v>2.25</v>
      </c>
      <c r="F11" s="47">
        <f t="shared" si="0"/>
        <v>7.9399999999999995</v>
      </c>
      <c r="G11" s="52">
        <v>4</v>
      </c>
      <c r="H11" s="52">
        <v>8.5</v>
      </c>
      <c r="I11" s="52">
        <v>3.6</v>
      </c>
      <c r="J11" s="47">
        <f t="shared" si="1"/>
        <v>16.100000000000001</v>
      </c>
      <c r="K11" s="47">
        <f t="shared" si="2"/>
        <v>24.04</v>
      </c>
      <c r="L11" s="52">
        <v>5</v>
      </c>
      <c r="M11" s="52">
        <v>10.94</v>
      </c>
      <c r="N11" s="52">
        <v>4.38</v>
      </c>
      <c r="O11" s="47">
        <f t="shared" si="3"/>
        <v>20.32</v>
      </c>
      <c r="P11" s="52">
        <v>3</v>
      </c>
      <c r="Q11" s="52">
        <v>4.29</v>
      </c>
      <c r="R11" s="52">
        <v>2.7</v>
      </c>
      <c r="S11" s="47">
        <f t="shared" si="4"/>
        <v>9.99</v>
      </c>
      <c r="T11" s="52">
        <v>2</v>
      </c>
      <c r="U11" s="52">
        <v>3.48</v>
      </c>
      <c r="V11" s="52">
        <v>1.88</v>
      </c>
      <c r="W11" s="47">
        <f t="shared" si="5"/>
        <v>7.36</v>
      </c>
      <c r="X11" s="52">
        <v>4</v>
      </c>
      <c r="Y11" s="52">
        <v>6.7</v>
      </c>
      <c r="Z11" s="47">
        <f t="shared" si="6"/>
        <v>10.7</v>
      </c>
      <c r="AA11" s="47">
        <v>72.39</v>
      </c>
      <c r="AB11" s="49" t="str">
        <f t="shared" si="7"/>
        <v>BB</v>
      </c>
      <c r="AC11" s="49" t="str">
        <f t="shared" si="8"/>
        <v>Sangat Baik</v>
      </c>
      <c r="AD11" s="87" t="s">
        <v>77</v>
      </c>
      <c r="AE11" s="88">
        <f t="shared" si="9"/>
        <v>3</v>
      </c>
      <c r="AF11" s="50">
        <v>3</v>
      </c>
      <c r="AH11" s="50" t="s">
        <v>161</v>
      </c>
      <c r="AI11" s="50">
        <v>12</v>
      </c>
    </row>
    <row r="12" spans="1:35" s="50" customFormat="1" ht="24.95" customHeight="1" x14ac:dyDescent="0.2">
      <c r="A12" s="98">
        <f t="shared" si="10"/>
        <v>4</v>
      </c>
      <c r="B12" s="55" t="s">
        <v>122</v>
      </c>
      <c r="C12" s="52">
        <v>1.72</v>
      </c>
      <c r="D12" s="52">
        <v>4.38</v>
      </c>
      <c r="E12" s="52">
        <v>2.25</v>
      </c>
      <c r="F12" s="47">
        <f t="shared" si="0"/>
        <v>8.35</v>
      </c>
      <c r="G12" s="52">
        <v>4</v>
      </c>
      <c r="H12" s="52">
        <v>8.5</v>
      </c>
      <c r="I12" s="52">
        <v>3.6</v>
      </c>
      <c r="J12" s="47">
        <f t="shared" si="1"/>
        <v>16.100000000000001</v>
      </c>
      <c r="K12" s="47">
        <f t="shared" si="2"/>
        <v>24.450000000000003</v>
      </c>
      <c r="L12" s="52">
        <v>5</v>
      </c>
      <c r="M12" s="52">
        <v>10.63</v>
      </c>
      <c r="N12" s="52">
        <v>3.75</v>
      </c>
      <c r="O12" s="47">
        <f t="shared" si="3"/>
        <v>19.380000000000003</v>
      </c>
      <c r="P12" s="52">
        <v>2.81</v>
      </c>
      <c r="Q12" s="52">
        <v>4.91</v>
      </c>
      <c r="R12" s="52">
        <v>2.7</v>
      </c>
      <c r="S12" s="47">
        <f t="shared" si="4"/>
        <v>10.420000000000002</v>
      </c>
      <c r="T12" s="52">
        <v>1.1100000000000001</v>
      </c>
      <c r="U12" s="52">
        <v>1.39</v>
      </c>
      <c r="V12" s="52">
        <v>0.75</v>
      </c>
      <c r="W12" s="47">
        <f t="shared" si="5"/>
        <v>3.25</v>
      </c>
      <c r="X12" s="52">
        <v>5</v>
      </c>
      <c r="Y12" s="52">
        <v>9.36</v>
      </c>
      <c r="Z12" s="47">
        <f t="shared" si="6"/>
        <v>14.36</v>
      </c>
      <c r="AA12" s="47">
        <v>71.849999999999994</v>
      </c>
      <c r="AB12" s="49" t="str">
        <f t="shared" si="7"/>
        <v>BB</v>
      </c>
      <c r="AC12" s="49" t="str">
        <f t="shared" si="8"/>
        <v>Sangat Baik</v>
      </c>
      <c r="AD12" s="87" t="s">
        <v>77</v>
      </c>
      <c r="AE12" s="88">
        <f t="shared" si="9"/>
        <v>4</v>
      </c>
      <c r="AF12" s="50">
        <v>1</v>
      </c>
      <c r="AH12" s="50" t="s">
        <v>215</v>
      </c>
      <c r="AI12" s="50">
        <v>3</v>
      </c>
    </row>
    <row r="13" spans="1:35" s="50" customFormat="1" ht="24.95" customHeight="1" x14ac:dyDescent="0.2">
      <c r="A13" s="98">
        <f t="shared" si="10"/>
        <v>5</v>
      </c>
      <c r="B13" s="56" t="s">
        <v>123</v>
      </c>
      <c r="C13" s="52">
        <v>1.56</v>
      </c>
      <c r="D13" s="52">
        <v>4.0599999999999996</v>
      </c>
      <c r="E13" s="52">
        <v>2.25</v>
      </c>
      <c r="F13" s="47">
        <f t="shared" si="0"/>
        <v>7.8699999999999992</v>
      </c>
      <c r="G13" s="52">
        <v>4</v>
      </c>
      <c r="H13" s="52">
        <v>9.25</v>
      </c>
      <c r="I13" s="52">
        <v>2.4</v>
      </c>
      <c r="J13" s="47">
        <f t="shared" si="1"/>
        <v>15.65</v>
      </c>
      <c r="K13" s="47">
        <f t="shared" si="2"/>
        <v>23.52</v>
      </c>
      <c r="L13" s="52">
        <v>5</v>
      </c>
      <c r="M13" s="52">
        <v>10.94</v>
      </c>
      <c r="N13" s="52">
        <v>4.0599999999999996</v>
      </c>
      <c r="O13" s="47">
        <f t="shared" si="3"/>
        <v>20</v>
      </c>
      <c r="P13" s="52">
        <v>3</v>
      </c>
      <c r="Q13" s="52">
        <v>6.25</v>
      </c>
      <c r="R13" s="52">
        <v>3.38</v>
      </c>
      <c r="S13" s="47">
        <f t="shared" si="4"/>
        <v>12.629999999999999</v>
      </c>
      <c r="T13" s="52">
        <v>0.67</v>
      </c>
      <c r="U13" s="52">
        <v>1.88</v>
      </c>
      <c r="V13" s="52">
        <v>1.1299999999999999</v>
      </c>
      <c r="W13" s="47">
        <f t="shared" si="5"/>
        <v>3.6799999999999997</v>
      </c>
      <c r="X13" s="52">
        <v>3</v>
      </c>
      <c r="Y13" s="52">
        <v>8.82</v>
      </c>
      <c r="Z13" s="47">
        <f t="shared" si="6"/>
        <v>11.82</v>
      </c>
      <c r="AA13" s="101">
        <v>71.62</v>
      </c>
      <c r="AB13" s="49" t="str">
        <f t="shared" si="7"/>
        <v>BB</v>
      </c>
      <c r="AC13" s="49" t="str">
        <f t="shared" si="8"/>
        <v>Sangat Baik</v>
      </c>
      <c r="AD13" s="87" t="s">
        <v>69</v>
      </c>
      <c r="AE13" s="88">
        <f t="shared" si="9"/>
        <v>5</v>
      </c>
      <c r="AF13" s="50">
        <v>28</v>
      </c>
      <c r="AI13" s="122">
        <f>SUM(AI9:AI12)</f>
        <v>42</v>
      </c>
    </row>
    <row r="14" spans="1:35" s="50" customFormat="1" ht="24.95" customHeight="1" x14ac:dyDescent="0.2">
      <c r="A14" s="98">
        <f t="shared" si="10"/>
        <v>6</v>
      </c>
      <c r="B14" s="55" t="s">
        <v>99</v>
      </c>
      <c r="C14" s="52">
        <v>1.89</v>
      </c>
      <c r="D14" s="52">
        <v>3.75</v>
      </c>
      <c r="E14" s="52">
        <v>2.25</v>
      </c>
      <c r="F14" s="47">
        <f t="shared" si="0"/>
        <v>7.89</v>
      </c>
      <c r="G14" s="52">
        <v>3.75</v>
      </c>
      <c r="H14" s="52">
        <v>8</v>
      </c>
      <c r="I14" s="52">
        <v>3.6</v>
      </c>
      <c r="J14" s="47">
        <f t="shared" si="1"/>
        <v>15.35</v>
      </c>
      <c r="K14" s="47">
        <f t="shared" si="2"/>
        <v>23.24</v>
      </c>
      <c r="L14" s="52">
        <v>5</v>
      </c>
      <c r="M14" s="52">
        <v>10</v>
      </c>
      <c r="N14" s="52">
        <v>4.38</v>
      </c>
      <c r="O14" s="47">
        <f t="shared" si="3"/>
        <v>19.38</v>
      </c>
      <c r="P14" s="52">
        <v>2.81</v>
      </c>
      <c r="Q14" s="52">
        <v>5.89</v>
      </c>
      <c r="R14" s="52">
        <v>3.6</v>
      </c>
      <c r="S14" s="47">
        <f t="shared" si="4"/>
        <v>12.299999999999999</v>
      </c>
      <c r="T14" s="52">
        <v>2</v>
      </c>
      <c r="U14" s="52">
        <v>3.89</v>
      </c>
      <c r="V14" s="52">
        <v>2.25</v>
      </c>
      <c r="W14" s="47">
        <f t="shared" si="5"/>
        <v>8.14</v>
      </c>
      <c r="X14" s="52">
        <v>4.5</v>
      </c>
      <c r="Y14" s="52">
        <v>2.39</v>
      </c>
      <c r="Z14" s="47">
        <f t="shared" si="6"/>
        <v>6.8900000000000006</v>
      </c>
      <c r="AA14" s="101">
        <f>K14+O14+S14+W14+Z14</f>
        <v>69.949999999999989</v>
      </c>
      <c r="AB14" s="49" t="str">
        <f t="shared" si="7"/>
        <v>B</v>
      </c>
      <c r="AC14" s="49" t="str">
        <f t="shared" si="8"/>
        <v>Baik</v>
      </c>
      <c r="AD14" s="87" t="s">
        <v>77</v>
      </c>
      <c r="AE14" s="88">
        <f t="shared" si="9"/>
        <v>6</v>
      </c>
      <c r="AF14" s="50">
        <v>33</v>
      </c>
    </row>
    <row r="15" spans="1:35" s="50" customFormat="1" ht="24.95" customHeight="1" x14ac:dyDescent="0.2">
      <c r="A15" s="98">
        <f t="shared" si="10"/>
        <v>7</v>
      </c>
      <c r="B15" s="54" t="s">
        <v>124</v>
      </c>
      <c r="C15" s="52">
        <v>1.78</v>
      </c>
      <c r="D15" s="52">
        <v>4.0599999999999996</v>
      </c>
      <c r="E15" s="52">
        <v>2.25</v>
      </c>
      <c r="F15" s="47">
        <f t="shared" si="0"/>
        <v>8.09</v>
      </c>
      <c r="G15" s="52">
        <v>3.75</v>
      </c>
      <c r="H15" s="52">
        <v>8.5</v>
      </c>
      <c r="I15" s="52">
        <v>3.6</v>
      </c>
      <c r="J15" s="47">
        <f t="shared" si="1"/>
        <v>15.85</v>
      </c>
      <c r="K15" s="47">
        <f t="shared" si="2"/>
        <v>23.939999999999998</v>
      </c>
      <c r="L15" s="52">
        <v>5</v>
      </c>
      <c r="M15" s="52">
        <v>10.31</v>
      </c>
      <c r="N15" s="52">
        <v>4.38</v>
      </c>
      <c r="O15" s="47">
        <f t="shared" si="3"/>
        <v>19.690000000000001</v>
      </c>
      <c r="P15" s="52">
        <v>2.81</v>
      </c>
      <c r="Q15" s="52">
        <v>4.6399999999999997</v>
      </c>
      <c r="R15" s="52">
        <v>2.7</v>
      </c>
      <c r="S15" s="47">
        <f t="shared" si="4"/>
        <v>10.149999999999999</v>
      </c>
      <c r="T15" s="52">
        <v>1.33</v>
      </c>
      <c r="U15" s="52">
        <v>1.81</v>
      </c>
      <c r="V15" s="52">
        <v>0.75</v>
      </c>
      <c r="W15" s="47">
        <f t="shared" si="5"/>
        <v>3.89</v>
      </c>
      <c r="X15" s="52">
        <v>4</v>
      </c>
      <c r="Y15" s="52">
        <v>8.1300000000000008</v>
      </c>
      <c r="Z15" s="47">
        <f t="shared" si="6"/>
        <v>12.13</v>
      </c>
      <c r="AA15" s="101">
        <f>K15+O15+S15+W15+Z15</f>
        <v>69.8</v>
      </c>
      <c r="AB15" s="49" t="str">
        <f t="shared" si="7"/>
        <v>B</v>
      </c>
      <c r="AC15" s="49" t="str">
        <f t="shared" si="8"/>
        <v>Baik</v>
      </c>
      <c r="AD15" s="87" t="s">
        <v>69</v>
      </c>
      <c r="AE15" s="88">
        <f t="shared" si="9"/>
        <v>7</v>
      </c>
      <c r="AF15" s="50">
        <v>14</v>
      </c>
    </row>
    <row r="16" spans="1:35" s="50" customFormat="1" ht="24.95" customHeight="1" x14ac:dyDescent="0.2">
      <c r="A16" s="98">
        <f t="shared" si="10"/>
        <v>8</v>
      </c>
      <c r="B16" s="51" t="s">
        <v>115</v>
      </c>
      <c r="C16" s="52">
        <v>1.61</v>
      </c>
      <c r="D16" s="52">
        <v>3.75</v>
      </c>
      <c r="E16" s="52">
        <v>2</v>
      </c>
      <c r="F16" s="47">
        <f t="shared" si="0"/>
        <v>7.36</v>
      </c>
      <c r="G16" s="52">
        <v>4</v>
      </c>
      <c r="H16" s="52">
        <v>8.5</v>
      </c>
      <c r="I16" s="52">
        <v>2.7</v>
      </c>
      <c r="J16" s="47">
        <f t="shared" si="1"/>
        <v>15.2</v>
      </c>
      <c r="K16" s="47">
        <f t="shared" si="2"/>
        <v>22.56</v>
      </c>
      <c r="L16" s="52">
        <v>5</v>
      </c>
      <c r="M16" s="52">
        <v>9.3800000000000008</v>
      </c>
      <c r="N16" s="52">
        <v>3.75</v>
      </c>
      <c r="O16" s="47">
        <f t="shared" si="3"/>
        <v>18.130000000000003</v>
      </c>
      <c r="P16" s="52">
        <v>2.81</v>
      </c>
      <c r="Q16" s="52">
        <v>4.0999999999999996</v>
      </c>
      <c r="R16" s="52">
        <v>2.7</v>
      </c>
      <c r="S16" s="47">
        <f t="shared" si="4"/>
        <v>9.61</v>
      </c>
      <c r="T16" s="52">
        <v>1.78</v>
      </c>
      <c r="U16" s="52">
        <v>3.27</v>
      </c>
      <c r="V16" s="52">
        <v>1.88</v>
      </c>
      <c r="W16" s="47">
        <f t="shared" si="5"/>
        <v>6.93</v>
      </c>
      <c r="X16" s="52">
        <v>5</v>
      </c>
      <c r="Y16" s="52">
        <v>7.22</v>
      </c>
      <c r="Z16" s="47">
        <f t="shared" si="6"/>
        <v>12.219999999999999</v>
      </c>
      <c r="AA16" s="101">
        <v>69.44</v>
      </c>
      <c r="AB16" s="49" t="str">
        <f t="shared" si="7"/>
        <v>B</v>
      </c>
      <c r="AC16" s="49" t="str">
        <f t="shared" si="8"/>
        <v>Baik</v>
      </c>
      <c r="AD16" s="87" t="s">
        <v>77</v>
      </c>
      <c r="AE16" s="88">
        <f t="shared" si="9"/>
        <v>8</v>
      </c>
      <c r="AF16" s="50">
        <v>24</v>
      </c>
    </row>
    <row r="17" spans="1:33" s="50" customFormat="1" ht="24.95" customHeight="1" x14ac:dyDescent="0.2">
      <c r="A17" s="98">
        <f t="shared" si="10"/>
        <v>9</v>
      </c>
      <c r="B17" s="55" t="s">
        <v>85</v>
      </c>
      <c r="C17" s="52">
        <v>1.83</v>
      </c>
      <c r="D17" s="52">
        <v>4.38</v>
      </c>
      <c r="E17" s="52">
        <v>2.25</v>
      </c>
      <c r="F17" s="47">
        <f t="shared" si="0"/>
        <v>8.4600000000000009</v>
      </c>
      <c r="G17" s="52">
        <v>4</v>
      </c>
      <c r="H17" s="52">
        <v>8.25</v>
      </c>
      <c r="I17" s="52">
        <v>3.6</v>
      </c>
      <c r="J17" s="47">
        <f t="shared" si="1"/>
        <v>15.85</v>
      </c>
      <c r="K17" s="47">
        <f t="shared" si="2"/>
        <v>24.310000000000002</v>
      </c>
      <c r="L17" s="52">
        <v>4.6900000000000004</v>
      </c>
      <c r="M17" s="52">
        <v>7.81</v>
      </c>
      <c r="N17" s="52">
        <v>3.75</v>
      </c>
      <c r="O17" s="47">
        <f t="shared" si="3"/>
        <v>16.25</v>
      </c>
      <c r="P17" s="52">
        <v>2.81</v>
      </c>
      <c r="Q17" s="52">
        <v>4.91</v>
      </c>
      <c r="R17" s="52">
        <v>2.7</v>
      </c>
      <c r="S17" s="47">
        <f t="shared" si="4"/>
        <v>10.420000000000002</v>
      </c>
      <c r="T17" s="52">
        <v>1.78</v>
      </c>
      <c r="U17" s="52">
        <v>3.27</v>
      </c>
      <c r="V17" s="52">
        <v>1.5</v>
      </c>
      <c r="W17" s="47">
        <f t="shared" si="5"/>
        <v>6.55</v>
      </c>
      <c r="X17" s="52">
        <v>5.5</v>
      </c>
      <c r="Y17" s="52">
        <v>5.78</v>
      </c>
      <c r="Z17" s="47">
        <f t="shared" si="6"/>
        <v>11.280000000000001</v>
      </c>
      <c r="AA17" s="101">
        <v>68.8</v>
      </c>
      <c r="AB17" s="49" t="str">
        <f t="shared" si="7"/>
        <v>B</v>
      </c>
      <c r="AC17" s="49" t="str">
        <f t="shared" si="8"/>
        <v>Baik</v>
      </c>
      <c r="AD17" s="87" t="s">
        <v>69</v>
      </c>
      <c r="AE17" s="88">
        <f t="shared" si="9"/>
        <v>9</v>
      </c>
      <c r="AF17" s="50">
        <v>18</v>
      </c>
    </row>
    <row r="18" spans="1:33" s="50" customFormat="1" ht="24.95" customHeight="1" x14ac:dyDescent="0.2">
      <c r="A18" s="98">
        <f t="shared" si="10"/>
        <v>10</v>
      </c>
      <c r="B18" s="55" t="s">
        <v>79</v>
      </c>
      <c r="C18" s="52">
        <v>2</v>
      </c>
      <c r="D18" s="52">
        <v>2.97</v>
      </c>
      <c r="E18" s="52">
        <v>1.5</v>
      </c>
      <c r="F18" s="47">
        <f t="shared" si="0"/>
        <v>6.4700000000000006</v>
      </c>
      <c r="G18" s="52">
        <v>3.75</v>
      </c>
      <c r="H18" s="52">
        <v>8.25</v>
      </c>
      <c r="I18" s="52">
        <v>3.6</v>
      </c>
      <c r="J18" s="47">
        <f t="shared" si="1"/>
        <v>15.6</v>
      </c>
      <c r="K18" s="47">
        <f t="shared" si="2"/>
        <v>22.07</v>
      </c>
      <c r="L18" s="52">
        <v>5</v>
      </c>
      <c r="M18" s="52">
        <v>10.94</v>
      </c>
      <c r="N18" s="52">
        <v>4.6900000000000004</v>
      </c>
      <c r="O18" s="47">
        <f t="shared" si="3"/>
        <v>20.63</v>
      </c>
      <c r="P18" s="52">
        <v>3</v>
      </c>
      <c r="Q18" s="52">
        <v>4.55</v>
      </c>
      <c r="R18" s="52">
        <v>2.7</v>
      </c>
      <c r="S18" s="47">
        <f t="shared" si="4"/>
        <v>10.25</v>
      </c>
      <c r="T18" s="52">
        <v>2</v>
      </c>
      <c r="U18" s="52">
        <v>3.68</v>
      </c>
      <c r="V18" s="52">
        <v>1.88</v>
      </c>
      <c r="W18" s="47">
        <f t="shared" si="5"/>
        <v>7.56</v>
      </c>
      <c r="X18" s="52">
        <v>5</v>
      </c>
      <c r="Y18" s="52">
        <v>2.94</v>
      </c>
      <c r="Z18" s="47">
        <f t="shared" si="6"/>
        <v>7.9399999999999995</v>
      </c>
      <c r="AA18" s="47">
        <v>68.44</v>
      </c>
      <c r="AB18" s="49" t="str">
        <f t="shared" si="7"/>
        <v>B</v>
      </c>
      <c r="AC18" s="49" t="str">
        <f t="shared" si="8"/>
        <v>Baik</v>
      </c>
      <c r="AD18" s="87" t="s">
        <v>77</v>
      </c>
      <c r="AE18" s="88">
        <f t="shared" si="9"/>
        <v>10</v>
      </c>
      <c r="AF18" s="50">
        <v>10</v>
      </c>
    </row>
    <row r="19" spans="1:33" s="50" customFormat="1" ht="24.95" customHeight="1" x14ac:dyDescent="0.2">
      <c r="A19" s="98">
        <f t="shared" si="10"/>
        <v>11</v>
      </c>
      <c r="B19" s="102" t="s">
        <v>125</v>
      </c>
      <c r="C19" s="52">
        <v>1.83</v>
      </c>
      <c r="D19" s="52">
        <v>3.75</v>
      </c>
      <c r="E19" s="52">
        <v>2</v>
      </c>
      <c r="F19" s="47">
        <f t="shared" si="0"/>
        <v>7.58</v>
      </c>
      <c r="G19" s="52">
        <v>2.75</v>
      </c>
      <c r="H19" s="52">
        <v>8.5</v>
      </c>
      <c r="I19" s="52">
        <v>2.4</v>
      </c>
      <c r="J19" s="47">
        <f t="shared" si="1"/>
        <v>13.65</v>
      </c>
      <c r="K19" s="47">
        <f t="shared" si="2"/>
        <v>21.23</v>
      </c>
      <c r="L19" s="52">
        <v>3.44</v>
      </c>
      <c r="M19" s="52">
        <v>9.06</v>
      </c>
      <c r="N19" s="52">
        <v>3.13</v>
      </c>
      <c r="O19" s="47">
        <f t="shared" si="3"/>
        <v>15.629999999999999</v>
      </c>
      <c r="P19" s="52">
        <v>2.06</v>
      </c>
      <c r="Q19" s="52">
        <v>4.6399999999999997</v>
      </c>
      <c r="R19" s="52">
        <v>2.7</v>
      </c>
      <c r="S19" s="47">
        <f t="shared" si="4"/>
        <v>9.3999999999999986</v>
      </c>
      <c r="T19" s="52">
        <v>1.78</v>
      </c>
      <c r="U19" s="52">
        <v>3.27</v>
      </c>
      <c r="V19" s="52">
        <v>1.88</v>
      </c>
      <c r="W19" s="47">
        <f t="shared" si="5"/>
        <v>6.93</v>
      </c>
      <c r="X19" s="52">
        <v>5</v>
      </c>
      <c r="Y19" s="52">
        <v>9.98</v>
      </c>
      <c r="Z19" s="47">
        <f t="shared" si="6"/>
        <v>14.98</v>
      </c>
      <c r="AA19" s="101">
        <v>68.16</v>
      </c>
      <c r="AB19" s="49" t="str">
        <f t="shared" si="7"/>
        <v>B</v>
      </c>
      <c r="AC19" s="49" t="str">
        <f t="shared" si="8"/>
        <v>Baik</v>
      </c>
      <c r="AD19" s="87" t="s">
        <v>77</v>
      </c>
      <c r="AE19" s="88">
        <f t="shared" si="9"/>
        <v>11</v>
      </c>
      <c r="AF19" s="50">
        <v>8</v>
      </c>
    </row>
    <row r="20" spans="1:33" s="50" customFormat="1" ht="30.75" customHeight="1" x14ac:dyDescent="0.2">
      <c r="A20" s="98">
        <f t="shared" si="10"/>
        <v>12</v>
      </c>
      <c r="B20" s="57" t="s">
        <v>61</v>
      </c>
      <c r="C20" s="52">
        <v>1.72</v>
      </c>
      <c r="D20" s="52">
        <v>2.81</v>
      </c>
      <c r="E20" s="52">
        <v>1.5</v>
      </c>
      <c r="F20" s="47">
        <f t="shared" si="0"/>
        <v>6.03</v>
      </c>
      <c r="G20" s="52">
        <v>3.75</v>
      </c>
      <c r="H20" s="52">
        <v>8</v>
      </c>
      <c r="I20" s="52">
        <v>2.7</v>
      </c>
      <c r="J20" s="47">
        <f t="shared" si="1"/>
        <v>14.45</v>
      </c>
      <c r="K20" s="47">
        <f t="shared" si="2"/>
        <v>20.48</v>
      </c>
      <c r="L20" s="52">
        <v>4.38</v>
      </c>
      <c r="M20" s="52">
        <v>7.5</v>
      </c>
      <c r="N20" s="52">
        <v>3.75</v>
      </c>
      <c r="O20" s="47">
        <f t="shared" si="3"/>
        <v>15.629999999999999</v>
      </c>
      <c r="P20" s="52">
        <v>2.81</v>
      </c>
      <c r="Q20" s="52">
        <v>4.91</v>
      </c>
      <c r="R20" s="52">
        <v>2.7</v>
      </c>
      <c r="S20" s="47">
        <f t="shared" si="4"/>
        <v>10.420000000000002</v>
      </c>
      <c r="T20" s="52">
        <v>1.78</v>
      </c>
      <c r="U20" s="52">
        <v>2.58</v>
      </c>
      <c r="V20" s="52">
        <v>1.1299999999999999</v>
      </c>
      <c r="W20" s="47">
        <f t="shared" si="5"/>
        <v>5.49</v>
      </c>
      <c r="X20" s="52">
        <v>5</v>
      </c>
      <c r="Y20" s="52">
        <v>10.44</v>
      </c>
      <c r="Z20" s="47">
        <f t="shared" si="6"/>
        <v>15.44</v>
      </c>
      <c r="AA20" s="101">
        <v>67.45</v>
      </c>
      <c r="AB20" s="49" t="str">
        <f t="shared" si="7"/>
        <v>B</v>
      </c>
      <c r="AC20" s="49" t="str">
        <f t="shared" si="8"/>
        <v>Baik</v>
      </c>
      <c r="AD20" s="87" t="s">
        <v>77</v>
      </c>
      <c r="AE20" s="88">
        <f t="shared" si="9"/>
        <v>12</v>
      </c>
      <c r="AF20" s="50">
        <v>27</v>
      </c>
      <c r="AG20" s="58"/>
    </row>
    <row r="21" spans="1:33" s="50" customFormat="1" ht="24.95" customHeight="1" x14ac:dyDescent="0.2">
      <c r="A21" s="98">
        <f t="shared" si="10"/>
        <v>13</v>
      </c>
      <c r="B21" s="53" t="s">
        <v>126</v>
      </c>
      <c r="C21" s="52">
        <v>1.72</v>
      </c>
      <c r="D21" s="52">
        <v>3.91</v>
      </c>
      <c r="E21" s="52">
        <v>2.25</v>
      </c>
      <c r="F21" s="47">
        <f t="shared" si="0"/>
        <v>7.88</v>
      </c>
      <c r="G21" s="52">
        <v>3.75</v>
      </c>
      <c r="H21" s="52">
        <v>8.25</v>
      </c>
      <c r="I21" s="52">
        <v>3.6</v>
      </c>
      <c r="J21" s="47">
        <f t="shared" si="1"/>
        <v>15.6</v>
      </c>
      <c r="K21" s="47">
        <f t="shared" si="2"/>
        <v>23.48</v>
      </c>
      <c r="L21" s="52">
        <v>5</v>
      </c>
      <c r="M21" s="52">
        <v>9.06</v>
      </c>
      <c r="N21" s="52">
        <v>3.13</v>
      </c>
      <c r="O21" s="47">
        <f t="shared" si="3"/>
        <v>17.190000000000001</v>
      </c>
      <c r="P21" s="52">
        <v>2.81</v>
      </c>
      <c r="Q21" s="52">
        <v>4.6399999999999997</v>
      </c>
      <c r="R21" s="52">
        <v>1.8</v>
      </c>
      <c r="S21" s="47">
        <f t="shared" si="4"/>
        <v>9.25</v>
      </c>
      <c r="T21" s="52">
        <v>1.78</v>
      </c>
      <c r="U21" s="52">
        <v>2.37</v>
      </c>
      <c r="V21" s="52">
        <v>1.1299999999999999</v>
      </c>
      <c r="W21" s="47">
        <f t="shared" si="5"/>
        <v>5.28</v>
      </c>
      <c r="X21" s="52">
        <v>5</v>
      </c>
      <c r="Y21" s="52">
        <v>6.5</v>
      </c>
      <c r="Z21" s="47">
        <f t="shared" si="6"/>
        <v>11.5</v>
      </c>
      <c r="AA21" s="47">
        <v>66.69</v>
      </c>
      <c r="AB21" s="49" t="str">
        <f t="shared" si="7"/>
        <v>B</v>
      </c>
      <c r="AC21" s="49" t="str">
        <f t="shared" si="8"/>
        <v>Baik</v>
      </c>
      <c r="AD21" s="87" t="s">
        <v>77</v>
      </c>
      <c r="AE21" s="88">
        <f t="shared" si="9"/>
        <v>13</v>
      </c>
      <c r="AF21" s="50">
        <v>13</v>
      </c>
    </row>
    <row r="22" spans="1:33" s="50" customFormat="1" ht="24.95" customHeight="1" x14ac:dyDescent="0.2">
      <c r="A22" s="98">
        <f t="shared" si="10"/>
        <v>14</v>
      </c>
      <c r="B22" s="55" t="s">
        <v>90</v>
      </c>
      <c r="C22" s="52">
        <v>1.72</v>
      </c>
      <c r="D22" s="52">
        <v>3.75</v>
      </c>
      <c r="E22" s="52">
        <v>2</v>
      </c>
      <c r="F22" s="47">
        <f t="shared" si="0"/>
        <v>7.47</v>
      </c>
      <c r="G22" s="52">
        <v>3.75</v>
      </c>
      <c r="H22" s="52">
        <v>8</v>
      </c>
      <c r="I22" s="52">
        <v>2.7</v>
      </c>
      <c r="J22" s="47">
        <f t="shared" si="1"/>
        <v>14.45</v>
      </c>
      <c r="K22" s="47">
        <f t="shared" si="2"/>
        <v>21.919999999999998</v>
      </c>
      <c r="L22" s="52">
        <v>4.38</v>
      </c>
      <c r="M22" s="52">
        <v>7.19</v>
      </c>
      <c r="N22" s="52">
        <v>0.94</v>
      </c>
      <c r="O22" s="47">
        <f t="shared" si="3"/>
        <v>12.51</v>
      </c>
      <c r="P22" s="52">
        <v>2.81</v>
      </c>
      <c r="Q22" s="52">
        <v>4.6399999999999997</v>
      </c>
      <c r="R22" s="52">
        <v>2.7</v>
      </c>
      <c r="S22" s="47">
        <f t="shared" si="4"/>
        <v>10.149999999999999</v>
      </c>
      <c r="T22" s="52">
        <v>1.78</v>
      </c>
      <c r="U22" s="52">
        <v>3.27</v>
      </c>
      <c r="V22" s="52">
        <v>1.88</v>
      </c>
      <c r="W22" s="47">
        <f t="shared" si="5"/>
        <v>6.93</v>
      </c>
      <c r="X22" s="52">
        <v>5</v>
      </c>
      <c r="Y22" s="52">
        <v>9.3800000000000008</v>
      </c>
      <c r="Z22" s="47">
        <f t="shared" si="6"/>
        <v>14.38</v>
      </c>
      <c r="AA22" s="47">
        <v>65.87</v>
      </c>
      <c r="AB22" s="49" t="str">
        <f t="shared" si="7"/>
        <v>B</v>
      </c>
      <c r="AC22" s="49" t="str">
        <f t="shared" si="8"/>
        <v>Baik</v>
      </c>
      <c r="AD22" s="87" t="s">
        <v>69</v>
      </c>
      <c r="AE22" s="88">
        <f t="shared" si="9"/>
        <v>14</v>
      </c>
      <c r="AF22" s="50">
        <v>22</v>
      </c>
    </row>
    <row r="23" spans="1:33" s="50" customFormat="1" ht="24.95" customHeight="1" x14ac:dyDescent="0.2">
      <c r="A23" s="98">
        <f t="shared" si="10"/>
        <v>15</v>
      </c>
      <c r="B23" s="104" t="s">
        <v>144</v>
      </c>
      <c r="C23" s="52">
        <v>1.72</v>
      </c>
      <c r="D23" s="52">
        <v>3.28</v>
      </c>
      <c r="E23" s="52">
        <v>1.5</v>
      </c>
      <c r="F23" s="47">
        <f t="shared" si="0"/>
        <v>6.5</v>
      </c>
      <c r="G23" s="52">
        <v>3.75</v>
      </c>
      <c r="H23" s="52">
        <v>8.5</v>
      </c>
      <c r="I23" s="52">
        <v>3.6</v>
      </c>
      <c r="J23" s="47">
        <f t="shared" si="1"/>
        <v>15.85</v>
      </c>
      <c r="K23" s="47">
        <f t="shared" si="2"/>
        <v>22.35</v>
      </c>
      <c r="L23" s="52">
        <v>4.6900000000000004</v>
      </c>
      <c r="M23" s="52">
        <v>9.3800000000000008</v>
      </c>
      <c r="N23" s="52">
        <v>3.75</v>
      </c>
      <c r="O23" s="47">
        <v>17.809999999999999</v>
      </c>
      <c r="P23" s="52">
        <v>2.81</v>
      </c>
      <c r="Q23" s="52">
        <v>4.91</v>
      </c>
      <c r="R23" s="52">
        <v>2.7</v>
      </c>
      <c r="S23" s="47">
        <f t="shared" si="4"/>
        <v>10.420000000000002</v>
      </c>
      <c r="T23" s="52">
        <v>1.56</v>
      </c>
      <c r="U23" s="52">
        <v>1.95</v>
      </c>
      <c r="V23" s="52">
        <v>1.1299999999999999</v>
      </c>
      <c r="W23" s="47">
        <f t="shared" si="5"/>
        <v>4.6399999999999997</v>
      </c>
      <c r="X23" s="52">
        <v>2.5</v>
      </c>
      <c r="Y23" s="52">
        <v>7.95</v>
      </c>
      <c r="Z23" s="47">
        <f t="shared" si="6"/>
        <v>10.45</v>
      </c>
      <c r="AA23" s="47">
        <f>K23+O23+S23+W23+Z23</f>
        <v>65.67</v>
      </c>
      <c r="AB23" s="49" t="str">
        <f t="shared" si="7"/>
        <v>B</v>
      </c>
      <c r="AC23" s="49" t="str">
        <f t="shared" si="8"/>
        <v>Baik</v>
      </c>
      <c r="AD23" s="87" t="s">
        <v>106</v>
      </c>
      <c r="AE23" s="88">
        <f t="shared" si="9"/>
        <v>15</v>
      </c>
      <c r="AF23" s="50">
        <v>16</v>
      </c>
    </row>
    <row r="24" spans="1:33" s="50" customFormat="1" ht="24.95" customHeight="1" x14ac:dyDescent="0.2">
      <c r="A24" s="98">
        <f t="shared" si="10"/>
        <v>16</v>
      </c>
      <c r="B24" s="55" t="s">
        <v>78</v>
      </c>
      <c r="C24" s="52">
        <v>1.72</v>
      </c>
      <c r="D24" s="52">
        <v>4.38</v>
      </c>
      <c r="E24" s="52">
        <v>2</v>
      </c>
      <c r="F24" s="47">
        <f t="shared" si="0"/>
        <v>8.1</v>
      </c>
      <c r="G24" s="52">
        <v>3.75</v>
      </c>
      <c r="H24" s="52">
        <v>10</v>
      </c>
      <c r="I24" s="52">
        <v>3.6</v>
      </c>
      <c r="J24" s="47">
        <f t="shared" si="1"/>
        <v>17.350000000000001</v>
      </c>
      <c r="K24" s="47">
        <f t="shared" si="2"/>
        <v>25.450000000000003</v>
      </c>
      <c r="L24" s="52">
        <v>5</v>
      </c>
      <c r="M24" s="52">
        <v>7.81</v>
      </c>
      <c r="N24" s="52">
        <v>3.75</v>
      </c>
      <c r="O24" s="47">
        <f t="shared" ref="O24:O50" si="11">L24+M24+N24</f>
        <v>16.559999999999999</v>
      </c>
      <c r="P24" s="52">
        <v>2.81</v>
      </c>
      <c r="Q24" s="52">
        <v>4.55</v>
      </c>
      <c r="R24" s="52">
        <v>2.7</v>
      </c>
      <c r="S24" s="47">
        <f t="shared" si="4"/>
        <v>10.059999999999999</v>
      </c>
      <c r="T24" s="52">
        <v>1.56</v>
      </c>
      <c r="U24" s="52">
        <v>1.88</v>
      </c>
      <c r="V24" s="52">
        <v>0</v>
      </c>
      <c r="W24" s="47">
        <f t="shared" si="5"/>
        <v>3.44</v>
      </c>
      <c r="X24" s="52">
        <v>2.5</v>
      </c>
      <c r="Y24" s="52">
        <v>7.5</v>
      </c>
      <c r="Z24" s="47">
        <f t="shared" si="6"/>
        <v>10</v>
      </c>
      <c r="AA24" s="47">
        <f>K24+O24+S24+W24+Z24</f>
        <v>65.510000000000005</v>
      </c>
      <c r="AB24" s="49" t="str">
        <f t="shared" si="7"/>
        <v>B</v>
      </c>
      <c r="AC24" s="49" t="str">
        <f t="shared" si="8"/>
        <v>Baik</v>
      </c>
      <c r="AD24" s="87" t="s">
        <v>106</v>
      </c>
      <c r="AE24" s="88">
        <f t="shared" si="9"/>
        <v>16</v>
      </c>
      <c r="AF24" s="50">
        <v>26</v>
      </c>
    </row>
    <row r="25" spans="1:33" s="50" customFormat="1" ht="24.95" customHeight="1" x14ac:dyDescent="0.2">
      <c r="A25" s="98">
        <f t="shared" si="10"/>
        <v>17</v>
      </c>
      <c r="B25" s="28" t="s">
        <v>127</v>
      </c>
      <c r="C25" s="52">
        <v>1.61</v>
      </c>
      <c r="D25" s="52">
        <v>3.91</v>
      </c>
      <c r="E25" s="52">
        <v>2.25</v>
      </c>
      <c r="F25" s="47">
        <f t="shared" si="0"/>
        <v>7.7700000000000005</v>
      </c>
      <c r="G25" s="52">
        <v>3.75</v>
      </c>
      <c r="H25" s="52">
        <v>8.5</v>
      </c>
      <c r="I25" s="52">
        <v>3.6</v>
      </c>
      <c r="J25" s="47">
        <f t="shared" si="1"/>
        <v>15.85</v>
      </c>
      <c r="K25" s="47">
        <f t="shared" si="2"/>
        <v>23.62</v>
      </c>
      <c r="L25" s="52">
        <v>4.38</v>
      </c>
      <c r="M25" s="52">
        <v>8.1300000000000008</v>
      </c>
      <c r="N25" s="52">
        <v>3.75</v>
      </c>
      <c r="O25" s="47">
        <f t="shared" si="11"/>
        <v>16.260000000000002</v>
      </c>
      <c r="P25" s="52">
        <v>2.81</v>
      </c>
      <c r="Q25" s="52">
        <v>4.6399999999999997</v>
      </c>
      <c r="R25" s="52">
        <v>2.7</v>
      </c>
      <c r="S25" s="47">
        <f t="shared" si="4"/>
        <v>10.149999999999999</v>
      </c>
      <c r="T25" s="52">
        <v>1.78</v>
      </c>
      <c r="U25" s="52">
        <v>3.27</v>
      </c>
      <c r="V25" s="52">
        <v>1.5</v>
      </c>
      <c r="W25" s="47">
        <f t="shared" si="5"/>
        <v>6.55</v>
      </c>
      <c r="X25" s="52">
        <v>2.5</v>
      </c>
      <c r="Y25" s="52">
        <v>5.93</v>
      </c>
      <c r="Z25" s="47">
        <f t="shared" si="6"/>
        <v>8.43</v>
      </c>
      <c r="AA25" s="47">
        <v>65</v>
      </c>
      <c r="AB25" s="49" t="str">
        <f t="shared" si="7"/>
        <v>B</v>
      </c>
      <c r="AC25" s="49" t="str">
        <f t="shared" si="8"/>
        <v>Baik</v>
      </c>
      <c r="AD25" s="87" t="s">
        <v>69</v>
      </c>
      <c r="AE25" s="88">
        <f t="shared" si="9"/>
        <v>17</v>
      </c>
      <c r="AF25" s="50">
        <v>34</v>
      </c>
    </row>
    <row r="26" spans="1:33" s="50" customFormat="1" ht="24.95" customHeight="1" x14ac:dyDescent="0.2">
      <c r="A26" s="98">
        <f t="shared" si="10"/>
        <v>18</v>
      </c>
      <c r="B26" s="53" t="s">
        <v>101</v>
      </c>
      <c r="C26" s="52">
        <v>1.78</v>
      </c>
      <c r="D26" s="52">
        <v>4.22</v>
      </c>
      <c r="E26" s="52">
        <v>2</v>
      </c>
      <c r="F26" s="47">
        <f t="shared" si="0"/>
        <v>8</v>
      </c>
      <c r="G26" s="52">
        <v>4</v>
      </c>
      <c r="H26" s="52">
        <v>8.5</v>
      </c>
      <c r="I26" s="52">
        <v>3</v>
      </c>
      <c r="J26" s="47">
        <f t="shared" si="1"/>
        <v>15.5</v>
      </c>
      <c r="K26" s="47">
        <f t="shared" si="2"/>
        <v>23.5</v>
      </c>
      <c r="L26" s="52">
        <v>4.38</v>
      </c>
      <c r="M26" s="52">
        <v>8.1300000000000008</v>
      </c>
      <c r="N26" s="52">
        <v>3.13</v>
      </c>
      <c r="O26" s="47">
        <f t="shared" si="11"/>
        <v>15.64</v>
      </c>
      <c r="P26" s="52">
        <v>2.81</v>
      </c>
      <c r="Q26" s="52">
        <v>4.37</v>
      </c>
      <c r="R26" s="52">
        <v>2.7</v>
      </c>
      <c r="S26" s="47">
        <f t="shared" si="4"/>
        <v>9.879999999999999</v>
      </c>
      <c r="T26" s="59">
        <v>0.89</v>
      </c>
      <c r="U26" s="52">
        <v>0</v>
      </c>
      <c r="V26" s="52">
        <v>0</v>
      </c>
      <c r="W26" s="47">
        <f t="shared" si="5"/>
        <v>0.89</v>
      </c>
      <c r="X26" s="52">
        <v>5</v>
      </c>
      <c r="Y26" s="52">
        <v>9.3800000000000008</v>
      </c>
      <c r="Z26" s="47">
        <f t="shared" si="6"/>
        <v>14.38</v>
      </c>
      <c r="AA26" s="47">
        <v>64.27</v>
      </c>
      <c r="AB26" s="49" t="str">
        <f t="shared" si="7"/>
        <v>B</v>
      </c>
      <c r="AC26" s="49" t="str">
        <f t="shared" si="8"/>
        <v>Baik</v>
      </c>
      <c r="AD26" s="87" t="s">
        <v>69</v>
      </c>
      <c r="AE26" s="88">
        <f t="shared" si="9"/>
        <v>18</v>
      </c>
      <c r="AF26" s="50">
        <v>6</v>
      </c>
    </row>
    <row r="27" spans="1:33" s="50" customFormat="1" ht="24.95" customHeight="1" x14ac:dyDescent="0.2">
      <c r="A27" s="98">
        <f t="shared" si="10"/>
        <v>19</v>
      </c>
      <c r="B27" s="55" t="s">
        <v>128</v>
      </c>
      <c r="C27" s="52">
        <v>1.5</v>
      </c>
      <c r="D27" s="52">
        <v>2.66</v>
      </c>
      <c r="E27" s="52">
        <v>1</v>
      </c>
      <c r="F27" s="47">
        <f t="shared" si="0"/>
        <v>5.16</v>
      </c>
      <c r="G27" s="52">
        <v>4</v>
      </c>
      <c r="H27" s="52">
        <v>7.25</v>
      </c>
      <c r="I27" s="52">
        <v>2.4</v>
      </c>
      <c r="J27" s="47">
        <f t="shared" si="1"/>
        <v>13.65</v>
      </c>
      <c r="K27" s="47">
        <f t="shared" si="2"/>
        <v>18.810000000000002</v>
      </c>
      <c r="L27" s="52">
        <v>4.6900000000000004</v>
      </c>
      <c r="M27" s="52">
        <v>8.75</v>
      </c>
      <c r="N27" s="52">
        <v>1.25</v>
      </c>
      <c r="O27" s="47">
        <f t="shared" si="11"/>
        <v>14.690000000000001</v>
      </c>
      <c r="P27" s="52">
        <v>3</v>
      </c>
      <c r="Q27" s="52">
        <v>4.91</v>
      </c>
      <c r="R27" s="52">
        <v>2.7</v>
      </c>
      <c r="S27" s="47">
        <f t="shared" si="4"/>
        <v>10.61</v>
      </c>
      <c r="T27" s="52">
        <v>1.56</v>
      </c>
      <c r="U27" s="52">
        <v>2.37</v>
      </c>
      <c r="V27" s="52">
        <v>1.1299999999999999</v>
      </c>
      <c r="W27" s="47">
        <f t="shared" si="5"/>
        <v>5.0600000000000005</v>
      </c>
      <c r="X27" s="52">
        <v>4.5</v>
      </c>
      <c r="Y27" s="52">
        <v>10.38</v>
      </c>
      <c r="Z27" s="47">
        <f t="shared" si="6"/>
        <v>14.88</v>
      </c>
      <c r="AA27" s="47">
        <v>64.03</v>
      </c>
      <c r="AB27" s="49" t="str">
        <f t="shared" si="7"/>
        <v>B</v>
      </c>
      <c r="AC27" s="49" t="str">
        <f t="shared" si="8"/>
        <v>Baik</v>
      </c>
      <c r="AD27" s="87" t="s">
        <v>66</v>
      </c>
      <c r="AE27" s="88">
        <f t="shared" si="9"/>
        <v>19</v>
      </c>
      <c r="AF27" s="50">
        <v>11</v>
      </c>
    </row>
    <row r="28" spans="1:33" s="50" customFormat="1" ht="24.95" customHeight="1" x14ac:dyDescent="0.2">
      <c r="A28" s="98">
        <f t="shared" si="10"/>
        <v>20</v>
      </c>
      <c r="B28" s="57" t="s">
        <v>109</v>
      </c>
      <c r="C28" s="52">
        <v>1.67</v>
      </c>
      <c r="D28" s="52">
        <v>2.97</v>
      </c>
      <c r="E28" s="52">
        <v>1.25</v>
      </c>
      <c r="F28" s="47">
        <f t="shared" si="0"/>
        <v>5.8900000000000006</v>
      </c>
      <c r="G28" s="52">
        <v>4</v>
      </c>
      <c r="H28" s="52">
        <v>8.25</v>
      </c>
      <c r="I28" s="52">
        <v>3.3</v>
      </c>
      <c r="J28" s="47">
        <f t="shared" si="1"/>
        <v>15.55</v>
      </c>
      <c r="K28" s="47">
        <f t="shared" si="2"/>
        <v>21.44</v>
      </c>
      <c r="L28" s="52">
        <v>4.38</v>
      </c>
      <c r="M28" s="52">
        <v>7.5</v>
      </c>
      <c r="N28" s="52">
        <v>3.13</v>
      </c>
      <c r="O28" s="47">
        <f t="shared" si="11"/>
        <v>15.009999999999998</v>
      </c>
      <c r="P28" s="52">
        <v>3</v>
      </c>
      <c r="Q28" s="52">
        <v>5.09</v>
      </c>
      <c r="R28" s="52">
        <v>2.7</v>
      </c>
      <c r="S28" s="47">
        <f t="shared" si="4"/>
        <v>10.79</v>
      </c>
      <c r="T28" s="52">
        <v>1.78</v>
      </c>
      <c r="U28" s="52">
        <v>2.99</v>
      </c>
      <c r="V28" s="52">
        <v>1.1299999999999999</v>
      </c>
      <c r="W28" s="47">
        <f t="shared" si="5"/>
        <v>5.9</v>
      </c>
      <c r="X28" s="52">
        <v>5</v>
      </c>
      <c r="Y28" s="52">
        <v>5.46</v>
      </c>
      <c r="Z28" s="47">
        <f t="shared" si="6"/>
        <v>10.46</v>
      </c>
      <c r="AA28" s="47">
        <v>63.58</v>
      </c>
      <c r="AB28" s="49" t="str">
        <f t="shared" si="7"/>
        <v>B</v>
      </c>
      <c r="AC28" s="49" t="str">
        <f t="shared" si="8"/>
        <v>Baik</v>
      </c>
      <c r="AD28" s="87" t="s">
        <v>106</v>
      </c>
      <c r="AE28" s="88">
        <f t="shared" si="9"/>
        <v>20</v>
      </c>
      <c r="AF28" s="50">
        <v>9</v>
      </c>
    </row>
    <row r="29" spans="1:33" s="50" customFormat="1" ht="24.95" customHeight="1" x14ac:dyDescent="0.2">
      <c r="A29" s="98">
        <f t="shared" si="10"/>
        <v>21</v>
      </c>
      <c r="B29" s="57" t="s">
        <v>108</v>
      </c>
      <c r="C29" s="52">
        <v>1.67</v>
      </c>
      <c r="D29" s="52">
        <v>3.91</v>
      </c>
      <c r="E29" s="52">
        <v>1.5</v>
      </c>
      <c r="F29" s="47">
        <f t="shared" si="0"/>
        <v>7.08</v>
      </c>
      <c r="G29" s="52">
        <v>3</v>
      </c>
      <c r="H29" s="52">
        <v>8.5</v>
      </c>
      <c r="I29" s="52">
        <v>2.1</v>
      </c>
      <c r="J29" s="47">
        <f t="shared" si="1"/>
        <v>13.6</v>
      </c>
      <c r="K29" s="47">
        <f t="shared" si="2"/>
        <v>20.68</v>
      </c>
      <c r="L29" s="52">
        <v>3.13</v>
      </c>
      <c r="M29" s="52">
        <v>7.81</v>
      </c>
      <c r="N29" s="52">
        <v>3.75</v>
      </c>
      <c r="O29" s="47">
        <f t="shared" si="11"/>
        <v>14.69</v>
      </c>
      <c r="P29" s="52">
        <v>2.06</v>
      </c>
      <c r="Q29" s="52">
        <v>4.91</v>
      </c>
      <c r="R29" s="52">
        <v>2.7</v>
      </c>
      <c r="S29" s="47">
        <f t="shared" si="4"/>
        <v>9.6700000000000017</v>
      </c>
      <c r="T29" s="52">
        <v>1.56</v>
      </c>
      <c r="U29" s="52">
        <v>2.37</v>
      </c>
      <c r="V29" s="52">
        <v>1.1299999999999999</v>
      </c>
      <c r="W29" s="47">
        <f t="shared" si="5"/>
        <v>5.0600000000000005</v>
      </c>
      <c r="X29" s="52">
        <v>5</v>
      </c>
      <c r="Y29" s="52">
        <v>8.3800000000000008</v>
      </c>
      <c r="Z29" s="47">
        <f t="shared" si="6"/>
        <v>13.38</v>
      </c>
      <c r="AA29" s="47">
        <v>63.47</v>
      </c>
      <c r="AB29" s="49" t="str">
        <f t="shared" si="7"/>
        <v>B</v>
      </c>
      <c r="AC29" s="49" t="str">
        <f t="shared" si="8"/>
        <v>Baik</v>
      </c>
      <c r="AD29" s="87" t="s">
        <v>69</v>
      </c>
      <c r="AE29" s="88">
        <f t="shared" si="9"/>
        <v>21</v>
      </c>
      <c r="AF29" s="50">
        <v>2</v>
      </c>
    </row>
    <row r="30" spans="1:33" s="50" customFormat="1" ht="24.95" customHeight="1" x14ac:dyDescent="0.2">
      <c r="A30" s="98">
        <f t="shared" si="10"/>
        <v>22</v>
      </c>
      <c r="B30" s="64" t="s">
        <v>119</v>
      </c>
      <c r="C30" s="52">
        <v>1.72</v>
      </c>
      <c r="D30" s="52">
        <v>4.22</v>
      </c>
      <c r="E30" s="52">
        <v>1.5</v>
      </c>
      <c r="F30" s="47">
        <f t="shared" si="0"/>
        <v>7.4399999999999995</v>
      </c>
      <c r="G30" s="52">
        <v>3.75</v>
      </c>
      <c r="H30" s="52">
        <v>8.5</v>
      </c>
      <c r="I30" s="52">
        <v>3.6</v>
      </c>
      <c r="J30" s="47">
        <f t="shared" si="1"/>
        <v>15.85</v>
      </c>
      <c r="K30" s="47">
        <f t="shared" si="2"/>
        <v>23.29</v>
      </c>
      <c r="L30" s="52">
        <v>5</v>
      </c>
      <c r="M30" s="52">
        <v>9.06</v>
      </c>
      <c r="N30" s="52">
        <v>1.88</v>
      </c>
      <c r="O30" s="47">
        <f t="shared" si="11"/>
        <v>15.940000000000001</v>
      </c>
      <c r="P30" s="52">
        <v>2.63</v>
      </c>
      <c r="Q30" s="52">
        <v>4.91</v>
      </c>
      <c r="R30" s="52">
        <v>2.7</v>
      </c>
      <c r="S30" s="47">
        <f t="shared" si="4"/>
        <v>10.24</v>
      </c>
      <c r="T30" s="52">
        <v>1.78</v>
      </c>
      <c r="U30" s="52">
        <v>2.37</v>
      </c>
      <c r="V30" s="52">
        <v>1.1299999999999999</v>
      </c>
      <c r="W30" s="47">
        <f t="shared" si="5"/>
        <v>5.28</v>
      </c>
      <c r="X30" s="52">
        <v>3.5</v>
      </c>
      <c r="Y30" s="52">
        <v>4.7</v>
      </c>
      <c r="Z30" s="47">
        <f t="shared" si="6"/>
        <v>8.1999999999999993</v>
      </c>
      <c r="AA30" s="47">
        <v>62.93</v>
      </c>
      <c r="AB30" s="49" t="str">
        <f t="shared" si="7"/>
        <v>B</v>
      </c>
      <c r="AC30" s="49" t="str">
        <f t="shared" ref="AC30" si="12">IF(AB30="AA","Sangat Memuaskan",IF(AB30="A","Memuaskan",IF(AB30="BB","Sangat Baik",IF(AB30="B","Baik",IF(AB30="CC","Cukup",IF(AB30="C","Kurang",IF(AB30="D","Sangat Kurang")))))))</f>
        <v>Baik</v>
      </c>
      <c r="AD30" s="87"/>
      <c r="AE30" s="88"/>
    </row>
    <row r="31" spans="1:33" s="50" customFormat="1" ht="24.95" customHeight="1" x14ac:dyDescent="0.2">
      <c r="A31" s="98">
        <f t="shared" si="10"/>
        <v>23</v>
      </c>
      <c r="B31" s="54" t="s">
        <v>129</v>
      </c>
      <c r="C31" s="52">
        <v>1.94</v>
      </c>
      <c r="D31" s="52">
        <v>4.22</v>
      </c>
      <c r="E31" s="52">
        <v>2.25</v>
      </c>
      <c r="F31" s="47">
        <f t="shared" si="0"/>
        <v>8.41</v>
      </c>
      <c r="G31" s="52">
        <v>4</v>
      </c>
      <c r="H31" s="52">
        <v>8.25</v>
      </c>
      <c r="I31" s="52">
        <v>3.6</v>
      </c>
      <c r="J31" s="47">
        <f t="shared" si="1"/>
        <v>15.85</v>
      </c>
      <c r="K31" s="47">
        <f t="shared" si="2"/>
        <v>24.259999999999998</v>
      </c>
      <c r="L31" s="52">
        <v>4.38</v>
      </c>
      <c r="M31" s="52">
        <v>8.1300000000000008</v>
      </c>
      <c r="N31" s="52">
        <v>2.5</v>
      </c>
      <c r="O31" s="47">
        <f t="shared" si="11"/>
        <v>15.010000000000002</v>
      </c>
      <c r="P31" s="52">
        <v>3</v>
      </c>
      <c r="Q31" s="52">
        <v>4.37</v>
      </c>
      <c r="R31" s="52">
        <v>2.7</v>
      </c>
      <c r="S31" s="47">
        <f t="shared" si="4"/>
        <v>10.07</v>
      </c>
      <c r="T31" s="52">
        <v>1.78</v>
      </c>
      <c r="U31" s="52">
        <v>2.37</v>
      </c>
      <c r="V31" s="52">
        <v>1.1299999999999999</v>
      </c>
      <c r="W31" s="47">
        <f t="shared" si="5"/>
        <v>5.28</v>
      </c>
      <c r="X31" s="52">
        <v>3.25</v>
      </c>
      <c r="Y31" s="52">
        <v>4.42</v>
      </c>
      <c r="Z31" s="47">
        <f t="shared" si="6"/>
        <v>7.67</v>
      </c>
      <c r="AA31" s="47">
        <v>62.28</v>
      </c>
      <c r="AB31" s="49" t="str">
        <f t="shared" si="7"/>
        <v>B</v>
      </c>
      <c r="AC31" s="49" t="str">
        <f t="shared" si="8"/>
        <v>Baik</v>
      </c>
      <c r="AD31" s="87" t="s">
        <v>106</v>
      </c>
      <c r="AE31" s="88">
        <f t="shared" ref="AE31:AE50" si="13">RANK(AA31,$AA$9:$AA$50)</f>
        <v>23</v>
      </c>
      <c r="AF31" s="50">
        <v>4</v>
      </c>
    </row>
    <row r="32" spans="1:33" s="50" customFormat="1" ht="24.95" customHeight="1" x14ac:dyDescent="0.2">
      <c r="A32" s="98">
        <f t="shared" si="10"/>
        <v>24</v>
      </c>
      <c r="B32" s="60" t="s">
        <v>110</v>
      </c>
      <c r="C32" s="52">
        <v>1.61</v>
      </c>
      <c r="D32" s="52">
        <v>1.41</v>
      </c>
      <c r="E32" s="52">
        <v>0.75</v>
      </c>
      <c r="F32" s="47">
        <f t="shared" si="0"/>
        <v>3.77</v>
      </c>
      <c r="G32" s="52">
        <v>4</v>
      </c>
      <c r="H32" s="52">
        <v>7.5</v>
      </c>
      <c r="I32" s="52">
        <v>3.9</v>
      </c>
      <c r="J32" s="47">
        <f t="shared" si="1"/>
        <v>15.4</v>
      </c>
      <c r="K32" s="47">
        <f t="shared" si="2"/>
        <v>19.170000000000002</v>
      </c>
      <c r="L32" s="52">
        <v>4.38</v>
      </c>
      <c r="M32" s="52">
        <v>9.06</v>
      </c>
      <c r="N32" s="52">
        <v>3.75</v>
      </c>
      <c r="O32" s="47">
        <f t="shared" si="11"/>
        <v>17.190000000000001</v>
      </c>
      <c r="P32" s="52">
        <v>3</v>
      </c>
      <c r="Q32" s="52">
        <v>4.55</v>
      </c>
      <c r="R32" s="52">
        <v>2.7</v>
      </c>
      <c r="S32" s="47">
        <f t="shared" si="4"/>
        <v>10.25</v>
      </c>
      <c r="T32" s="52">
        <v>1.33</v>
      </c>
      <c r="U32" s="52">
        <v>0.63</v>
      </c>
      <c r="V32" s="52">
        <v>0.38</v>
      </c>
      <c r="W32" s="47">
        <f t="shared" si="5"/>
        <v>2.34</v>
      </c>
      <c r="X32" s="52">
        <v>4.5</v>
      </c>
      <c r="Y32" s="52">
        <v>8.5</v>
      </c>
      <c r="Z32" s="47">
        <f t="shared" si="6"/>
        <v>13</v>
      </c>
      <c r="AA32" s="47">
        <v>61.94</v>
      </c>
      <c r="AB32" s="49" t="str">
        <f t="shared" si="7"/>
        <v>B</v>
      </c>
      <c r="AC32" s="49" t="str">
        <f t="shared" si="8"/>
        <v>Baik</v>
      </c>
      <c r="AD32" s="87" t="s">
        <v>69</v>
      </c>
      <c r="AE32" s="88">
        <f t="shared" si="13"/>
        <v>24</v>
      </c>
      <c r="AF32" s="50">
        <v>19</v>
      </c>
    </row>
    <row r="33" spans="1:32" s="50" customFormat="1" ht="24.95" customHeight="1" x14ac:dyDescent="0.2">
      <c r="A33" s="98">
        <f t="shared" si="10"/>
        <v>25</v>
      </c>
      <c r="B33" s="51" t="s">
        <v>130</v>
      </c>
      <c r="C33" s="52">
        <v>1.61</v>
      </c>
      <c r="D33" s="52">
        <v>4.22</v>
      </c>
      <c r="E33" s="52">
        <v>1.75</v>
      </c>
      <c r="F33" s="47">
        <f t="shared" si="0"/>
        <v>7.58</v>
      </c>
      <c r="G33" s="52">
        <v>3.75</v>
      </c>
      <c r="H33" s="52">
        <v>8</v>
      </c>
      <c r="I33" s="52">
        <v>2.4</v>
      </c>
      <c r="J33" s="47">
        <f t="shared" si="1"/>
        <v>14.15</v>
      </c>
      <c r="K33" s="47">
        <f t="shared" si="2"/>
        <v>21.73</v>
      </c>
      <c r="L33" s="52">
        <v>5</v>
      </c>
      <c r="M33" s="52">
        <v>10.31</v>
      </c>
      <c r="N33" s="52">
        <v>2.19</v>
      </c>
      <c r="O33" s="47">
        <f t="shared" si="11"/>
        <v>17.5</v>
      </c>
      <c r="P33" s="52">
        <v>2.44</v>
      </c>
      <c r="Q33" s="52">
        <v>2.23</v>
      </c>
      <c r="R33" s="52">
        <v>1.8</v>
      </c>
      <c r="S33" s="47">
        <f t="shared" si="4"/>
        <v>6.47</v>
      </c>
      <c r="T33" s="52">
        <v>0.89</v>
      </c>
      <c r="U33" s="52">
        <v>1.33</v>
      </c>
      <c r="V33" s="52">
        <v>0.75</v>
      </c>
      <c r="W33" s="47">
        <f t="shared" si="5"/>
        <v>2.97</v>
      </c>
      <c r="X33" s="52">
        <v>4.5</v>
      </c>
      <c r="Y33" s="52">
        <v>8.6300000000000008</v>
      </c>
      <c r="Z33" s="47">
        <f t="shared" si="6"/>
        <v>13.13</v>
      </c>
      <c r="AA33" s="47">
        <v>61.79</v>
      </c>
      <c r="AB33" s="49" t="str">
        <f t="shared" si="7"/>
        <v>B</v>
      </c>
      <c r="AC33" s="49" t="str">
        <f t="shared" si="8"/>
        <v>Baik</v>
      </c>
      <c r="AD33" s="87" t="s">
        <v>66</v>
      </c>
      <c r="AE33" s="88">
        <f t="shared" si="13"/>
        <v>25</v>
      </c>
      <c r="AF33" s="50">
        <v>36</v>
      </c>
    </row>
    <row r="34" spans="1:32" s="50" customFormat="1" ht="24.95" customHeight="1" x14ac:dyDescent="0.2">
      <c r="A34" s="98">
        <f t="shared" si="10"/>
        <v>26</v>
      </c>
      <c r="B34" s="56" t="s">
        <v>111</v>
      </c>
      <c r="C34" s="99">
        <v>1.67</v>
      </c>
      <c r="D34" s="99">
        <v>3.91</v>
      </c>
      <c r="E34" s="99">
        <v>2</v>
      </c>
      <c r="F34" s="100">
        <f t="shared" si="0"/>
        <v>7.58</v>
      </c>
      <c r="G34" s="99">
        <v>3.75</v>
      </c>
      <c r="H34" s="99">
        <v>7</v>
      </c>
      <c r="I34" s="99">
        <v>2.4</v>
      </c>
      <c r="J34" s="100">
        <f t="shared" si="1"/>
        <v>13.15</v>
      </c>
      <c r="K34" s="100">
        <f t="shared" si="2"/>
        <v>20.73</v>
      </c>
      <c r="L34" s="99">
        <v>4.38</v>
      </c>
      <c r="M34" s="99">
        <v>6.56</v>
      </c>
      <c r="N34" s="99">
        <v>1.56</v>
      </c>
      <c r="O34" s="100">
        <f t="shared" si="11"/>
        <v>12.5</v>
      </c>
      <c r="P34" s="99">
        <v>2.63</v>
      </c>
      <c r="Q34" s="99">
        <v>4.0999999999999996</v>
      </c>
      <c r="R34" s="99">
        <v>2.7</v>
      </c>
      <c r="S34" s="100">
        <f t="shared" si="4"/>
        <v>9.43</v>
      </c>
      <c r="T34" s="99">
        <v>1.78</v>
      </c>
      <c r="U34" s="99">
        <v>2.58</v>
      </c>
      <c r="V34" s="99">
        <v>1.1299999999999999</v>
      </c>
      <c r="W34" s="100">
        <f t="shared" si="5"/>
        <v>5.49</v>
      </c>
      <c r="X34" s="99">
        <v>5</v>
      </c>
      <c r="Y34" s="99">
        <v>7.68</v>
      </c>
      <c r="Z34" s="100">
        <f t="shared" si="6"/>
        <v>12.68</v>
      </c>
      <c r="AA34" s="100">
        <v>60.81</v>
      </c>
      <c r="AB34" s="61" t="str">
        <f t="shared" si="7"/>
        <v>B</v>
      </c>
      <c r="AC34" s="49" t="str">
        <f t="shared" si="8"/>
        <v>Baik</v>
      </c>
      <c r="AD34" s="87" t="s">
        <v>69</v>
      </c>
      <c r="AE34" s="88">
        <f t="shared" si="13"/>
        <v>26</v>
      </c>
      <c r="AF34" s="50">
        <v>20</v>
      </c>
    </row>
    <row r="35" spans="1:32" s="50" customFormat="1" ht="24.95" customHeight="1" x14ac:dyDescent="0.2">
      <c r="A35" s="98">
        <f t="shared" si="10"/>
        <v>27</v>
      </c>
      <c r="B35" s="56" t="s">
        <v>102</v>
      </c>
      <c r="C35" s="52">
        <v>1.72</v>
      </c>
      <c r="D35" s="52">
        <v>3.13</v>
      </c>
      <c r="E35" s="52">
        <v>1.5</v>
      </c>
      <c r="F35" s="47">
        <f t="shared" si="0"/>
        <v>6.35</v>
      </c>
      <c r="G35" s="52">
        <v>3.75</v>
      </c>
      <c r="H35" s="52">
        <v>6.75</v>
      </c>
      <c r="I35" s="52">
        <v>2.4</v>
      </c>
      <c r="J35" s="47">
        <f t="shared" si="1"/>
        <v>12.9</v>
      </c>
      <c r="K35" s="47">
        <f t="shared" si="2"/>
        <v>19.25</v>
      </c>
      <c r="L35" s="52">
        <v>5</v>
      </c>
      <c r="M35" s="52">
        <v>9.3800000000000008</v>
      </c>
      <c r="N35" s="52">
        <v>1.88</v>
      </c>
      <c r="O35" s="47">
        <f t="shared" si="11"/>
        <v>16.260000000000002</v>
      </c>
      <c r="P35" s="52">
        <v>2.63</v>
      </c>
      <c r="Q35" s="52">
        <v>3.84</v>
      </c>
      <c r="R35" s="52">
        <v>2.7</v>
      </c>
      <c r="S35" s="47">
        <f t="shared" si="4"/>
        <v>9.17</v>
      </c>
      <c r="T35" s="52">
        <v>1.56</v>
      </c>
      <c r="U35" s="52">
        <v>1.74</v>
      </c>
      <c r="V35" s="52">
        <v>0.75</v>
      </c>
      <c r="W35" s="62">
        <f t="shared" si="5"/>
        <v>4.05</v>
      </c>
      <c r="X35" s="52">
        <v>2.5</v>
      </c>
      <c r="Y35" s="52">
        <v>9.3800000000000008</v>
      </c>
      <c r="Z35" s="47">
        <f t="shared" si="6"/>
        <v>11.88</v>
      </c>
      <c r="AA35" s="47">
        <v>60.58</v>
      </c>
      <c r="AB35" s="49" t="str">
        <f t="shared" si="7"/>
        <v>B</v>
      </c>
      <c r="AC35" s="49" t="str">
        <f t="shared" si="8"/>
        <v>Baik</v>
      </c>
      <c r="AD35" s="87" t="s">
        <v>69</v>
      </c>
      <c r="AE35" s="88">
        <f t="shared" si="13"/>
        <v>27</v>
      </c>
      <c r="AF35" s="50">
        <v>31</v>
      </c>
    </row>
    <row r="36" spans="1:32" s="50" customFormat="1" ht="24.95" customHeight="1" x14ac:dyDescent="0.2">
      <c r="A36" s="98">
        <f t="shared" si="10"/>
        <v>28</v>
      </c>
      <c r="B36" s="54" t="s">
        <v>100</v>
      </c>
      <c r="C36" s="52">
        <v>1.72</v>
      </c>
      <c r="D36" s="52">
        <v>4.0599999999999996</v>
      </c>
      <c r="E36" s="52">
        <v>1.5</v>
      </c>
      <c r="F36" s="47">
        <f t="shared" si="0"/>
        <v>7.2799999999999994</v>
      </c>
      <c r="G36" s="52">
        <v>2.75</v>
      </c>
      <c r="H36" s="52">
        <v>7.75</v>
      </c>
      <c r="I36" s="52">
        <v>2.7</v>
      </c>
      <c r="J36" s="47">
        <f t="shared" si="1"/>
        <v>13.2</v>
      </c>
      <c r="K36" s="47">
        <f t="shared" si="2"/>
        <v>20.479999999999997</v>
      </c>
      <c r="L36" s="52">
        <v>2.81</v>
      </c>
      <c r="M36" s="52">
        <v>6.56</v>
      </c>
      <c r="N36" s="52">
        <v>0.94</v>
      </c>
      <c r="O36" s="47">
        <f t="shared" si="11"/>
        <v>10.309999999999999</v>
      </c>
      <c r="P36" s="52">
        <v>2.81</v>
      </c>
      <c r="Q36" s="52">
        <v>4.29</v>
      </c>
      <c r="R36" s="52">
        <v>2.7</v>
      </c>
      <c r="S36" s="47">
        <f t="shared" si="4"/>
        <v>9.8000000000000007</v>
      </c>
      <c r="T36" s="52">
        <v>1.56</v>
      </c>
      <c r="U36" s="52">
        <v>1.95</v>
      </c>
      <c r="V36" s="52">
        <v>1.1299999999999999</v>
      </c>
      <c r="W36" s="47">
        <f t="shared" si="5"/>
        <v>4.6399999999999997</v>
      </c>
      <c r="X36" s="52">
        <v>4</v>
      </c>
      <c r="Y36" s="52">
        <v>10.38</v>
      </c>
      <c r="Z36" s="47">
        <f t="shared" si="6"/>
        <v>14.38</v>
      </c>
      <c r="AA36" s="47">
        <f>K36+O36+S36+W36+Z36</f>
        <v>59.61</v>
      </c>
      <c r="AB36" s="49" t="str">
        <f t="shared" si="7"/>
        <v>CC</v>
      </c>
      <c r="AC36" s="49" t="str">
        <f t="shared" si="8"/>
        <v>Cukup</v>
      </c>
      <c r="AD36" s="87" t="s">
        <v>106</v>
      </c>
      <c r="AE36" s="88">
        <f t="shared" si="13"/>
        <v>28</v>
      </c>
      <c r="AF36" s="50">
        <v>30</v>
      </c>
    </row>
    <row r="37" spans="1:32" s="50" customFormat="1" ht="24.95" customHeight="1" x14ac:dyDescent="0.2">
      <c r="A37" s="98">
        <f t="shared" si="10"/>
        <v>29</v>
      </c>
      <c r="B37" s="51" t="s">
        <v>116</v>
      </c>
      <c r="C37" s="52">
        <v>1.56</v>
      </c>
      <c r="D37" s="52">
        <v>2.0299999999999998</v>
      </c>
      <c r="E37" s="52">
        <v>0.75</v>
      </c>
      <c r="F37" s="47">
        <f t="shared" si="0"/>
        <v>4.34</v>
      </c>
      <c r="G37" s="52">
        <v>4</v>
      </c>
      <c r="H37" s="52">
        <v>7</v>
      </c>
      <c r="I37" s="52">
        <v>2.1</v>
      </c>
      <c r="J37" s="47">
        <f t="shared" si="1"/>
        <v>13.1</v>
      </c>
      <c r="K37" s="47">
        <f t="shared" si="2"/>
        <v>17.439999999999998</v>
      </c>
      <c r="L37" s="52">
        <v>5</v>
      </c>
      <c r="M37" s="52">
        <v>8.44</v>
      </c>
      <c r="N37" s="52">
        <v>1.88</v>
      </c>
      <c r="O37" s="47">
        <f t="shared" si="11"/>
        <v>15.32</v>
      </c>
      <c r="P37" s="52">
        <v>3</v>
      </c>
      <c r="Q37" s="52">
        <v>5.63</v>
      </c>
      <c r="R37" s="52">
        <v>2.7</v>
      </c>
      <c r="S37" s="47">
        <f t="shared" si="4"/>
        <v>11.329999999999998</v>
      </c>
      <c r="T37" s="52">
        <v>0.89</v>
      </c>
      <c r="U37" s="52">
        <v>1.74</v>
      </c>
      <c r="V37" s="52">
        <v>0.75</v>
      </c>
      <c r="W37" s="47">
        <f t="shared" si="5"/>
        <v>3.38</v>
      </c>
      <c r="X37" s="52">
        <v>3.5</v>
      </c>
      <c r="Y37" s="52">
        <v>8.34</v>
      </c>
      <c r="Z37" s="47">
        <f t="shared" si="6"/>
        <v>11.84</v>
      </c>
      <c r="AA37" s="47">
        <v>59.3</v>
      </c>
      <c r="AB37" s="49" t="str">
        <f t="shared" si="7"/>
        <v>CC</v>
      </c>
      <c r="AC37" s="49" t="str">
        <f t="shared" si="8"/>
        <v>Cukup</v>
      </c>
      <c r="AD37" s="87" t="s">
        <v>66</v>
      </c>
      <c r="AE37" s="88">
        <f t="shared" si="13"/>
        <v>29</v>
      </c>
      <c r="AF37" s="50">
        <v>32</v>
      </c>
    </row>
    <row r="38" spans="1:32" s="50" customFormat="1" ht="24.95" customHeight="1" x14ac:dyDescent="0.2">
      <c r="A38" s="98">
        <f t="shared" si="10"/>
        <v>30</v>
      </c>
      <c r="B38" s="56" t="s">
        <v>131</v>
      </c>
      <c r="C38" s="52">
        <v>1.89</v>
      </c>
      <c r="D38" s="52">
        <v>3.28</v>
      </c>
      <c r="E38" s="52">
        <v>1.5</v>
      </c>
      <c r="F38" s="47">
        <f t="shared" si="0"/>
        <v>6.67</v>
      </c>
      <c r="G38" s="52">
        <v>3</v>
      </c>
      <c r="H38" s="52">
        <v>6.5</v>
      </c>
      <c r="I38" s="52">
        <v>2.4</v>
      </c>
      <c r="J38" s="47">
        <f t="shared" si="1"/>
        <v>11.9</v>
      </c>
      <c r="K38" s="47">
        <f t="shared" si="2"/>
        <v>18.57</v>
      </c>
      <c r="L38" s="52">
        <v>3.13</v>
      </c>
      <c r="M38" s="52">
        <v>5.63</v>
      </c>
      <c r="N38" s="52">
        <v>0.94</v>
      </c>
      <c r="O38" s="47">
        <f t="shared" si="11"/>
        <v>9.6999999999999993</v>
      </c>
      <c r="P38" s="52">
        <v>2.06</v>
      </c>
      <c r="Q38" s="52">
        <v>4.91</v>
      </c>
      <c r="R38" s="52">
        <v>2.7</v>
      </c>
      <c r="S38" s="47">
        <f t="shared" si="4"/>
        <v>9.6700000000000017</v>
      </c>
      <c r="T38" s="52">
        <v>1.78</v>
      </c>
      <c r="U38" s="52">
        <v>3.27</v>
      </c>
      <c r="V38" s="52">
        <v>1.5</v>
      </c>
      <c r="W38" s="47">
        <f t="shared" si="5"/>
        <v>6.55</v>
      </c>
      <c r="X38" s="52">
        <v>5</v>
      </c>
      <c r="Y38" s="52">
        <v>9.3800000000000008</v>
      </c>
      <c r="Z38" s="47">
        <f t="shared" si="6"/>
        <v>14.38</v>
      </c>
      <c r="AA38" s="47">
        <v>58.85</v>
      </c>
      <c r="AB38" s="49" t="str">
        <f t="shared" si="7"/>
        <v>CC</v>
      </c>
      <c r="AC38" s="49" t="str">
        <f t="shared" si="8"/>
        <v>Cukup</v>
      </c>
      <c r="AD38" s="87" t="s">
        <v>77</v>
      </c>
      <c r="AE38" s="88">
        <f t="shared" si="13"/>
        <v>30</v>
      </c>
      <c r="AF38" s="50">
        <v>5</v>
      </c>
    </row>
    <row r="39" spans="1:32" s="50" customFormat="1" ht="24.95" customHeight="1" x14ac:dyDescent="0.2">
      <c r="A39" s="98">
        <f t="shared" si="10"/>
        <v>31</v>
      </c>
      <c r="B39" s="55" t="s">
        <v>117</v>
      </c>
      <c r="C39" s="52">
        <v>1.67</v>
      </c>
      <c r="D39" s="52">
        <v>3.75</v>
      </c>
      <c r="E39" s="52">
        <v>1.25</v>
      </c>
      <c r="F39" s="47">
        <f t="shared" si="0"/>
        <v>6.67</v>
      </c>
      <c r="G39" s="52">
        <v>3.75</v>
      </c>
      <c r="H39" s="52">
        <v>8</v>
      </c>
      <c r="I39" s="52">
        <v>2.7</v>
      </c>
      <c r="J39" s="47">
        <f t="shared" si="1"/>
        <v>14.45</v>
      </c>
      <c r="K39" s="47">
        <f t="shared" si="2"/>
        <v>21.119999999999997</v>
      </c>
      <c r="L39" s="52">
        <v>3.75</v>
      </c>
      <c r="M39" s="52">
        <v>6.25</v>
      </c>
      <c r="N39" s="52">
        <v>2.5</v>
      </c>
      <c r="O39" s="47">
        <f t="shared" si="11"/>
        <v>12.5</v>
      </c>
      <c r="P39" s="52">
        <v>2.63</v>
      </c>
      <c r="Q39" s="52">
        <v>3.84</v>
      </c>
      <c r="R39" s="52">
        <v>2.7</v>
      </c>
      <c r="S39" s="47">
        <f t="shared" si="4"/>
        <v>9.17</v>
      </c>
      <c r="T39" s="52">
        <v>1.78</v>
      </c>
      <c r="U39" s="52">
        <v>2.37</v>
      </c>
      <c r="V39" s="52">
        <v>1.1299999999999999</v>
      </c>
      <c r="W39" s="47">
        <f t="shared" si="5"/>
        <v>5.28</v>
      </c>
      <c r="X39" s="52">
        <v>4</v>
      </c>
      <c r="Y39" s="52">
        <v>6.79</v>
      </c>
      <c r="Z39" s="47">
        <f t="shared" si="6"/>
        <v>10.79</v>
      </c>
      <c r="AA39" s="47">
        <v>58.84</v>
      </c>
      <c r="AB39" s="49" t="str">
        <f t="shared" si="7"/>
        <v>CC</v>
      </c>
      <c r="AC39" s="49" t="str">
        <f t="shared" si="8"/>
        <v>Cukup</v>
      </c>
      <c r="AD39" s="87" t="s">
        <v>77</v>
      </c>
      <c r="AE39" s="88">
        <f t="shared" si="13"/>
        <v>31</v>
      </c>
      <c r="AF39" s="50">
        <v>17</v>
      </c>
    </row>
    <row r="40" spans="1:32" s="50" customFormat="1" ht="24.95" customHeight="1" x14ac:dyDescent="0.2">
      <c r="A40" s="98">
        <f t="shared" si="10"/>
        <v>32</v>
      </c>
      <c r="B40" s="56" t="s">
        <v>120</v>
      </c>
      <c r="C40" s="52">
        <v>1.22</v>
      </c>
      <c r="D40" s="52">
        <v>2.66</v>
      </c>
      <c r="E40" s="52">
        <v>1</v>
      </c>
      <c r="F40" s="47">
        <f t="shared" si="0"/>
        <v>4.88</v>
      </c>
      <c r="G40" s="52">
        <v>3.75</v>
      </c>
      <c r="H40" s="52">
        <v>7</v>
      </c>
      <c r="I40" s="52">
        <v>2.4</v>
      </c>
      <c r="J40" s="47">
        <f t="shared" si="1"/>
        <v>13.15</v>
      </c>
      <c r="K40" s="47">
        <f t="shared" si="2"/>
        <v>18.03</v>
      </c>
      <c r="L40" s="52">
        <v>4.6900000000000004</v>
      </c>
      <c r="M40" s="52">
        <v>7.5</v>
      </c>
      <c r="N40" s="52">
        <v>2.19</v>
      </c>
      <c r="O40" s="47">
        <f t="shared" si="11"/>
        <v>14.38</v>
      </c>
      <c r="P40" s="52">
        <v>2.63</v>
      </c>
      <c r="Q40" s="52">
        <v>3.84</v>
      </c>
      <c r="R40" s="52">
        <v>2.7</v>
      </c>
      <c r="S40" s="47">
        <f t="shared" si="4"/>
        <v>9.17</v>
      </c>
      <c r="T40" s="52">
        <v>1.78</v>
      </c>
      <c r="U40" s="52">
        <v>2.37</v>
      </c>
      <c r="V40" s="52">
        <v>1.1299999999999999</v>
      </c>
      <c r="W40" s="47">
        <f t="shared" si="5"/>
        <v>5.28</v>
      </c>
      <c r="X40" s="52">
        <v>3</v>
      </c>
      <c r="Y40" s="52">
        <v>8.6300000000000008</v>
      </c>
      <c r="Z40" s="47">
        <f t="shared" si="6"/>
        <v>11.63</v>
      </c>
      <c r="AA40" s="47">
        <v>58.46</v>
      </c>
      <c r="AB40" s="49" t="str">
        <f t="shared" si="7"/>
        <v>CC</v>
      </c>
      <c r="AC40" s="49" t="str">
        <f t="shared" si="8"/>
        <v>Cukup</v>
      </c>
      <c r="AD40" s="87" t="s">
        <v>69</v>
      </c>
      <c r="AE40" s="88">
        <f t="shared" si="13"/>
        <v>32</v>
      </c>
      <c r="AF40" s="50">
        <v>35</v>
      </c>
    </row>
    <row r="41" spans="1:32" s="50" customFormat="1" ht="24.95" customHeight="1" x14ac:dyDescent="0.2">
      <c r="A41" s="98">
        <f t="shared" si="10"/>
        <v>33</v>
      </c>
      <c r="B41" s="53" t="s">
        <v>132</v>
      </c>
      <c r="C41" s="52">
        <v>1.89</v>
      </c>
      <c r="D41" s="52">
        <v>4.0599999999999996</v>
      </c>
      <c r="E41" s="52">
        <v>2</v>
      </c>
      <c r="F41" s="47">
        <f t="shared" si="0"/>
        <v>7.9499999999999993</v>
      </c>
      <c r="G41" s="52">
        <v>3.5</v>
      </c>
      <c r="H41" s="52">
        <v>8.75</v>
      </c>
      <c r="I41" s="52">
        <v>2.7</v>
      </c>
      <c r="J41" s="47">
        <f t="shared" si="1"/>
        <v>14.95</v>
      </c>
      <c r="K41" s="47">
        <f t="shared" si="2"/>
        <v>22.9</v>
      </c>
      <c r="L41" s="52">
        <v>4.6900000000000004</v>
      </c>
      <c r="M41" s="52">
        <v>8.1300000000000008</v>
      </c>
      <c r="N41" s="52">
        <v>2.5</v>
      </c>
      <c r="O41" s="47">
        <f t="shared" si="11"/>
        <v>15.32</v>
      </c>
      <c r="P41" s="52">
        <v>2.81</v>
      </c>
      <c r="Q41" s="52">
        <v>5.18</v>
      </c>
      <c r="R41" s="52">
        <v>2.7</v>
      </c>
      <c r="S41" s="47">
        <f t="shared" si="4"/>
        <v>10.690000000000001</v>
      </c>
      <c r="T41" s="52">
        <v>1.56</v>
      </c>
      <c r="U41" s="52">
        <v>1.67</v>
      </c>
      <c r="V41" s="52">
        <v>0.75</v>
      </c>
      <c r="W41" s="47">
        <f t="shared" si="5"/>
        <v>3.98</v>
      </c>
      <c r="X41" s="52">
        <v>2</v>
      </c>
      <c r="Y41" s="52">
        <v>3.45</v>
      </c>
      <c r="Z41" s="47">
        <f t="shared" si="6"/>
        <v>5.45</v>
      </c>
      <c r="AA41" s="47">
        <v>58.33</v>
      </c>
      <c r="AB41" s="49" t="str">
        <f t="shared" si="7"/>
        <v>CC</v>
      </c>
      <c r="AC41" s="49" t="str">
        <f t="shared" si="8"/>
        <v>Cukup</v>
      </c>
      <c r="AD41" s="87" t="s">
        <v>69</v>
      </c>
      <c r="AE41" s="88">
        <f t="shared" si="13"/>
        <v>33</v>
      </c>
      <c r="AF41" s="50">
        <v>15</v>
      </c>
    </row>
    <row r="42" spans="1:32" s="50" customFormat="1" ht="24.95" customHeight="1" x14ac:dyDescent="0.2">
      <c r="A42" s="98">
        <f t="shared" si="10"/>
        <v>34</v>
      </c>
      <c r="B42" s="55" t="s">
        <v>133</v>
      </c>
      <c r="C42" s="52">
        <v>1.61</v>
      </c>
      <c r="D42" s="52">
        <v>4.0599999999999996</v>
      </c>
      <c r="E42" s="52">
        <v>1.5</v>
      </c>
      <c r="F42" s="47">
        <f t="shared" si="0"/>
        <v>7.17</v>
      </c>
      <c r="G42" s="52">
        <v>2.75</v>
      </c>
      <c r="H42" s="52">
        <v>7.5</v>
      </c>
      <c r="I42" s="52">
        <v>2.4</v>
      </c>
      <c r="J42" s="47">
        <f t="shared" si="1"/>
        <v>12.65</v>
      </c>
      <c r="K42" s="47">
        <f t="shared" si="2"/>
        <v>19.82</v>
      </c>
      <c r="L42" s="52">
        <v>2.5</v>
      </c>
      <c r="M42" s="52">
        <v>6.25</v>
      </c>
      <c r="N42" s="52">
        <v>2.5</v>
      </c>
      <c r="O42" s="47">
        <f t="shared" si="11"/>
        <v>11.25</v>
      </c>
      <c r="P42" s="52">
        <v>2.06</v>
      </c>
      <c r="Q42" s="52">
        <v>4.6399999999999997</v>
      </c>
      <c r="R42" s="52">
        <v>2.7</v>
      </c>
      <c r="S42" s="47">
        <f t="shared" si="4"/>
        <v>9.3999999999999986</v>
      </c>
      <c r="T42" s="52">
        <v>2</v>
      </c>
      <c r="U42" s="52">
        <v>2.85</v>
      </c>
      <c r="V42" s="52">
        <v>1.5</v>
      </c>
      <c r="W42" s="47">
        <f t="shared" si="5"/>
        <v>6.35</v>
      </c>
      <c r="X42" s="52">
        <v>2.5</v>
      </c>
      <c r="Y42" s="52">
        <v>8.9700000000000006</v>
      </c>
      <c r="Z42" s="47">
        <f t="shared" si="6"/>
        <v>11.47</v>
      </c>
      <c r="AA42" s="47">
        <f>K42+O42+S42+W42+Z42</f>
        <v>58.29</v>
      </c>
      <c r="AB42" s="49" t="str">
        <f t="shared" si="7"/>
        <v>CC</v>
      </c>
      <c r="AC42" s="49" t="str">
        <f t="shared" si="8"/>
        <v>Cukup</v>
      </c>
      <c r="AD42" s="87" t="s">
        <v>69</v>
      </c>
      <c r="AE42" s="88">
        <f t="shared" si="13"/>
        <v>34</v>
      </c>
      <c r="AF42" s="50">
        <v>29</v>
      </c>
    </row>
    <row r="43" spans="1:32" s="50" customFormat="1" ht="24.95" customHeight="1" x14ac:dyDescent="0.2">
      <c r="A43" s="98">
        <f t="shared" si="10"/>
        <v>35</v>
      </c>
      <c r="B43" s="60" t="s">
        <v>65</v>
      </c>
      <c r="C43" s="52">
        <v>1.72</v>
      </c>
      <c r="D43" s="52">
        <v>3.28</v>
      </c>
      <c r="E43" s="52">
        <v>1.25</v>
      </c>
      <c r="F43" s="47">
        <f t="shared" si="0"/>
        <v>6.25</v>
      </c>
      <c r="G43" s="52">
        <v>2.75</v>
      </c>
      <c r="H43" s="52">
        <v>8.5</v>
      </c>
      <c r="I43" s="52">
        <v>1.8</v>
      </c>
      <c r="J43" s="47">
        <f t="shared" si="1"/>
        <v>13.05</v>
      </c>
      <c r="K43" s="47">
        <f t="shared" si="2"/>
        <v>19.3</v>
      </c>
      <c r="L43" s="52">
        <v>2.81</v>
      </c>
      <c r="M43" s="52">
        <v>6.56</v>
      </c>
      <c r="N43" s="52">
        <v>0.94</v>
      </c>
      <c r="O43" s="47">
        <f t="shared" si="11"/>
        <v>10.309999999999999</v>
      </c>
      <c r="P43" s="52">
        <v>3</v>
      </c>
      <c r="Q43" s="52">
        <v>4.91</v>
      </c>
      <c r="R43" s="52">
        <v>2.7</v>
      </c>
      <c r="S43" s="47">
        <f t="shared" si="4"/>
        <v>10.61</v>
      </c>
      <c r="T43" s="52">
        <v>0.89</v>
      </c>
      <c r="U43" s="52">
        <v>1.04</v>
      </c>
      <c r="V43" s="52">
        <v>0.38</v>
      </c>
      <c r="W43" s="47">
        <f t="shared" si="5"/>
        <v>2.31</v>
      </c>
      <c r="X43" s="52">
        <v>4.5</v>
      </c>
      <c r="Y43" s="52">
        <v>10.25</v>
      </c>
      <c r="Z43" s="47">
        <f t="shared" si="6"/>
        <v>14.75</v>
      </c>
      <c r="AA43" s="47">
        <f>K43+O43+S43+W43+Z43</f>
        <v>57.28</v>
      </c>
      <c r="AB43" s="49" t="str">
        <f t="shared" si="7"/>
        <v>CC</v>
      </c>
      <c r="AC43" s="49" t="str">
        <f t="shared" si="8"/>
        <v>Cukup</v>
      </c>
      <c r="AD43" s="87" t="s">
        <v>106</v>
      </c>
      <c r="AE43" s="88">
        <f t="shared" si="13"/>
        <v>35</v>
      </c>
      <c r="AF43" s="50">
        <v>23</v>
      </c>
    </row>
    <row r="44" spans="1:32" s="50" customFormat="1" ht="24.95" customHeight="1" x14ac:dyDescent="0.2">
      <c r="A44" s="98">
        <f t="shared" si="10"/>
        <v>36</v>
      </c>
      <c r="B44" s="53" t="s">
        <v>134</v>
      </c>
      <c r="C44" s="52">
        <v>1.72</v>
      </c>
      <c r="D44" s="52">
        <v>3.75</v>
      </c>
      <c r="E44" s="52">
        <v>1.75</v>
      </c>
      <c r="F44" s="47">
        <f t="shared" si="0"/>
        <v>7.22</v>
      </c>
      <c r="G44" s="52">
        <v>3</v>
      </c>
      <c r="H44" s="52">
        <v>8.25</v>
      </c>
      <c r="I44" s="52">
        <v>2.7</v>
      </c>
      <c r="J44" s="47">
        <f t="shared" si="1"/>
        <v>13.95</v>
      </c>
      <c r="K44" s="47">
        <f t="shared" si="2"/>
        <v>21.169999999999998</v>
      </c>
      <c r="L44" s="52">
        <v>2.81</v>
      </c>
      <c r="M44" s="52">
        <v>6.88</v>
      </c>
      <c r="N44" s="52">
        <v>0.94</v>
      </c>
      <c r="O44" s="47">
        <f t="shared" si="11"/>
        <v>10.629999999999999</v>
      </c>
      <c r="P44" s="52">
        <v>1.69</v>
      </c>
      <c r="Q44" s="52">
        <v>3.84</v>
      </c>
      <c r="R44" s="52">
        <v>2.7</v>
      </c>
      <c r="S44" s="47">
        <f t="shared" si="4"/>
        <v>8.23</v>
      </c>
      <c r="T44" s="52">
        <v>1.78</v>
      </c>
      <c r="U44" s="52">
        <v>1.67</v>
      </c>
      <c r="V44" s="52">
        <v>0.75</v>
      </c>
      <c r="W44" s="47">
        <f t="shared" si="5"/>
        <v>4.2</v>
      </c>
      <c r="X44" s="52">
        <v>4</v>
      </c>
      <c r="Y44" s="52">
        <v>7.81</v>
      </c>
      <c r="Z44" s="47">
        <f t="shared" si="6"/>
        <v>11.809999999999999</v>
      </c>
      <c r="AA44" s="47">
        <v>56.03</v>
      </c>
      <c r="AB44" s="49" t="str">
        <f t="shared" si="7"/>
        <v>CC</v>
      </c>
      <c r="AC44" s="49" t="str">
        <f t="shared" si="8"/>
        <v>Cukup</v>
      </c>
      <c r="AD44" s="87" t="s">
        <v>106</v>
      </c>
      <c r="AE44" s="88">
        <f t="shared" si="13"/>
        <v>36</v>
      </c>
      <c r="AF44" s="50">
        <v>12</v>
      </c>
    </row>
    <row r="45" spans="1:32" s="50" customFormat="1" ht="24.95" customHeight="1" x14ac:dyDescent="0.2">
      <c r="A45" s="98">
        <f t="shared" si="10"/>
        <v>37</v>
      </c>
      <c r="B45" s="51" t="s">
        <v>34</v>
      </c>
      <c r="C45" s="52">
        <v>1.5</v>
      </c>
      <c r="D45" s="52">
        <v>3.13</v>
      </c>
      <c r="E45" s="52">
        <v>1.5</v>
      </c>
      <c r="F45" s="47">
        <f t="shared" si="0"/>
        <v>6.13</v>
      </c>
      <c r="G45" s="52">
        <v>2.75</v>
      </c>
      <c r="H45" s="52">
        <v>6.75</v>
      </c>
      <c r="I45" s="52">
        <v>2.4</v>
      </c>
      <c r="J45" s="47">
        <f t="shared" si="1"/>
        <v>11.9</v>
      </c>
      <c r="K45" s="47">
        <f t="shared" si="2"/>
        <v>18.03</v>
      </c>
      <c r="L45" s="52">
        <v>2.5</v>
      </c>
      <c r="M45" s="52">
        <v>6.25</v>
      </c>
      <c r="N45" s="52">
        <v>1.25</v>
      </c>
      <c r="O45" s="47">
        <f t="shared" si="11"/>
        <v>10</v>
      </c>
      <c r="P45" s="52">
        <v>2.06</v>
      </c>
      <c r="Q45" s="52">
        <v>3.3</v>
      </c>
      <c r="R45" s="52">
        <v>1.8</v>
      </c>
      <c r="S45" s="47">
        <f t="shared" si="4"/>
        <v>7.1599999999999993</v>
      </c>
      <c r="T45" s="52">
        <v>1.56</v>
      </c>
      <c r="U45" s="52">
        <v>1.95</v>
      </c>
      <c r="V45" s="52">
        <v>1.1299999999999999</v>
      </c>
      <c r="W45" s="47">
        <f t="shared" si="5"/>
        <v>4.6399999999999997</v>
      </c>
      <c r="X45" s="52">
        <v>4</v>
      </c>
      <c r="Y45" s="52">
        <v>9.3800000000000008</v>
      </c>
      <c r="Z45" s="47">
        <f t="shared" si="6"/>
        <v>13.38</v>
      </c>
      <c r="AA45" s="47">
        <v>53.2</v>
      </c>
      <c r="AB45" s="49" t="str">
        <f t="shared" si="7"/>
        <v>CC</v>
      </c>
      <c r="AC45" s="49" t="str">
        <f t="shared" si="8"/>
        <v>Cukup</v>
      </c>
      <c r="AD45" s="87" t="s">
        <v>106</v>
      </c>
      <c r="AE45" s="88">
        <f t="shared" si="13"/>
        <v>37</v>
      </c>
      <c r="AF45" s="50">
        <v>25</v>
      </c>
    </row>
    <row r="46" spans="1:32" s="50" customFormat="1" ht="24.95" customHeight="1" x14ac:dyDescent="0.2">
      <c r="A46" s="98">
        <f t="shared" si="10"/>
        <v>38</v>
      </c>
      <c r="B46" s="53" t="s">
        <v>107</v>
      </c>
      <c r="C46" s="52">
        <v>1.56</v>
      </c>
      <c r="D46" s="52">
        <v>2.97</v>
      </c>
      <c r="E46" s="52">
        <v>1.5</v>
      </c>
      <c r="F46" s="47">
        <f t="shared" si="0"/>
        <v>6.03</v>
      </c>
      <c r="G46" s="52">
        <v>3</v>
      </c>
      <c r="H46" s="52">
        <v>7.5</v>
      </c>
      <c r="I46" s="52">
        <v>1.8</v>
      </c>
      <c r="J46" s="47">
        <f t="shared" si="1"/>
        <v>12.3</v>
      </c>
      <c r="K46" s="47">
        <f t="shared" si="2"/>
        <v>18.330000000000002</v>
      </c>
      <c r="L46" s="52">
        <v>2.19</v>
      </c>
      <c r="M46" s="52">
        <v>5.94</v>
      </c>
      <c r="N46" s="52">
        <v>0.94</v>
      </c>
      <c r="O46" s="47">
        <f t="shared" si="11"/>
        <v>9.07</v>
      </c>
      <c r="P46" s="52">
        <v>2.06</v>
      </c>
      <c r="Q46" s="52">
        <v>3.3</v>
      </c>
      <c r="R46" s="52">
        <v>1.8</v>
      </c>
      <c r="S46" s="47">
        <f t="shared" si="4"/>
        <v>7.1599999999999993</v>
      </c>
      <c r="T46" s="52">
        <v>0.67</v>
      </c>
      <c r="U46" s="52">
        <v>1.25</v>
      </c>
      <c r="V46" s="52">
        <v>0.75</v>
      </c>
      <c r="W46" s="47">
        <f t="shared" si="5"/>
        <v>2.67</v>
      </c>
      <c r="X46" s="52">
        <v>5</v>
      </c>
      <c r="Y46" s="52">
        <v>9.1999999999999993</v>
      </c>
      <c r="Z46" s="47">
        <f t="shared" si="6"/>
        <v>14.2</v>
      </c>
      <c r="AA46" s="47">
        <v>51.41</v>
      </c>
      <c r="AB46" s="49" t="str">
        <f t="shared" si="7"/>
        <v>CC</v>
      </c>
      <c r="AC46" s="49" t="str">
        <f t="shared" si="8"/>
        <v>Cukup</v>
      </c>
      <c r="AD46" s="87" t="s">
        <v>77</v>
      </c>
      <c r="AE46" s="88">
        <f t="shared" si="13"/>
        <v>38</v>
      </c>
      <c r="AF46" s="50">
        <v>25</v>
      </c>
    </row>
    <row r="47" spans="1:32" s="50" customFormat="1" ht="24.95" customHeight="1" x14ac:dyDescent="0.2">
      <c r="A47" s="98">
        <f t="shared" si="10"/>
        <v>39</v>
      </c>
      <c r="B47" s="51" t="s">
        <v>118</v>
      </c>
      <c r="C47" s="52">
        <v>1.72</v>
      </c>
      <c r="D47" s="52">
        <v>3.59</v>
      </c>
      <c r="E47" s="52">
        <v>1.5</v>
      </c>
      <c r="F47" s="47">
        <f t="shared" si="0"/>
        <v>6.81</v>
      </c>
      <c r="G47" s="52">
        <v>3.75</v>
      </c>
      <c r="H47" s="52">
        <v>6.25</v>
      </c>
      <c r="I47" s="52">
        <v>2.4</v>
      </c>
      <c r="J47" s="47">
        <f t="shared" si="1"/>
        <v>12.4</v>
      </c>
      <c r="K47" s="47">
        <f t="shared" si="2"/>
        <v>19.21</v>
      </c>
      <c r="L47" s="52">
        <v>3.75</v>
      </c>
      <c r="M47" s="52">
        <v>5.94</v>
      </c>
      <c r="N47" s="52">
        <v>0.94</v>
      </c>
      <c r="O47" s="47">
        <f t="shared" si="11"/>
        <v>10.63</v>
      </c>
      <c r="P47" s="52">
        <v>2.81</v>
      </c>
      <c r="Q47" s="52">
        <v>3.84</v>
      </c>
      <c r="R47" s="52">
        <v>2.7</v>
      </c>
      <c r="S47" s="47">
        <f t="shared" si="4"/>
        <v>9.3500000000000014</v>
      </c>
      <c r="T47" s="52">
        <v>1.78</v>
      </c>
      <c r="U47" s="52">
        <v>2.37</v>
      </c>
      <c r="V47" s="52">
        <v>1.1299999999999999</v>
      </c>
      <c r="W47" s="47">
        <f t="shared" si="5"/>
        <v>5.28</v>
      </c>
      <c r="X47" s="52">
        <v>3.5</v>
      </c>
      <c r="Y47" s="52">
        <v>3.33</v>
      </c>
      <c r="Z47" s="47">
        <f t="shared" si="6"/>
        <v>6.83</v>
      </c>
      <c r="AA47" s="47">
        <v>51.29</v>
      </c>
      <c r="AB47" s="49" t="str">
        <f t="shared" si="7"/>
        <v>CC</v>
      </c>
      <c r="AC47" s="49" t="str">
        <f t="shared" si="8"/>
        <v>Cukup</v>
      </c>
      <c r="AD47" s="87" t="s">
        <v>77</v>
      </c>
      <c r="AE47" s="88">
        <f t="shared" si="13"/>
        <v>39</v>
      </c>
      <c r="AF47" s="50">
        <v>25</v>
      </c>
    </row>
    <row r="48" spans="1:32" s="50" customFormat="1" ht="23.25" customHeight="1" x14ac:dyDescent="0.2">
      <c r="A48" s="98">
        <f t="shared" si="10"/>
        <v>40</v>
      </c>
      <c r="B48" s="64" t="s">
        <v>103</v>
      </c>
      <c r="C48" s="52">
        <v>1.06</v>
      </c>
      <c r="D48" s="52">
        <v>0.16</v>
      </c>
      <c r="E48" s="52">
        <v>0</v>
      </c>
      <c r="F48" s="47">
        <f t="shared" si="0"/>
        <v>1.22</v>
      </c>
      <c r="G48" s="52">
        <v>3.5</v>
      </c>
      <c r="H48" s="52">
        <v>7</v>
      </c>
      <c r="I48" s="52">
        <v>2.4</v>
      </c>
      <c r="J48" s="47">
        <f t="shared" si="1"/>
        <v>12.9</v>
      </c>
      <c r="K48" s="47">
        <f t="shared" si="2"/>
        <v>14.120000000000001</v>
      </c>
      <c r="L48" s="52">
        <v>4.38</v>
      </c>
      <c r="M48" s="52">
        <v>7.5</v>
      </c>
      <c r="N48" s="52">
        <v>1.88</v>
      </c>
      <c r="O48" s="47">
        <f t="shared" si="11"/>
        <v>13.759999999999998</v>
      </c>
      <c r="P48" s="52">
        <v>2.63</v>
      </c>
      <c r="Q48" s="52">
        <v>3.3</v>
      </c>
      <c r="R48" s="52">
        <v>1.8</v>
      </c>
      <c r="S48" s="47">
        <f t="shared" si="4"/>
        <v>7.7299999999999995</v>
      </c>
      <c r="T48" s="52">
        <v>1.33</v>
      </c>
      <c r="U48" s="52">
        <v>1.25</v>
      </c>
      <c r="V48" s="52">
        <v>0.75</v>
      </c>
      <c r="W48" s="47">
        <f t="shared" si="5"/>
        <v>3.33</v>
      </c>
      <c r="X48" s="52">
        <v>2.5</v>
      </c>
      <c r="Y48" s="52">
        <v>8.5500000000000007</v>
      </c>
      <c r="Z48" s="47">
        <f t="shared" si="6"/>
        <v>11.05</v>
      </c>
      <c r="AA48" s="47">
        <v>49.97</v>
      </c>
      <c r="AB48" s="49" t="str">
        <f t="shared" si="7"/>
        <v>C</v>
      </c>
      <c r="AC48" s="49" t="str">
        <f t="shared" si="8"/>
        <v>Kurang</v>
      </c>
      <c r="AD48" s="87" t="s">
        <v>77</v>
      </c>
      <c r="AE48" s="88">
        <f t="shared" si="13"/>
        <v>40</v>
      </c>
      <c r="AF48" s="50">
        <v>25</v>
      </c>
    </row>
    <row r="49" spans="1:32" s="50" customFormat="1" ht="24.95" customHeight="1" x14ac:dyDescent="0.2">
      <c r="A49" s="98">
        <f t="shared" si="10"/>
        <v>41</v>
      </c>
      <c r="B49" s="105" t="s">
        <v>104</v>
      </c>
      <c r="C49" s="52">
        <v>1.5</v>
      </c>
      <c r="D49" s="52">
        <v>2.0299999999999998</v>
      </c>
      <c r="E49" s="52">
        <v>0.75</v>
      </c>
      <c r="F49" s="47">
        <f t="shared" si="0"/>
        <v>4.2799999999999994</v>
      </c>
      <c r="G49" s="52">
        <v>2.75</v>
      </c>
      <c r="H49" s="52">
        <v>3.75</v>
      </c>
      <c r="I49" s="52">
        <v>1.2</v>
      </c>
      <c r="J49" s="47">
        <f t="shared" si="1"/>
        <v>7.7</v>
      </c>
      <c r="K49" s="47">
        <f t="shared" si="2"/>
        <v>11.98</v>
      </c>
      <c r="L49" s="52">
        <v>2.81</v>
      </c>
      <c r="M49" s="52">
        <v>5.63</v>
      </c>
      <c r="N49" s="52">
        <v>0.94</v>
      </c>
      <c r="O49" s="47">
        <f t="shared" si="11"/>
        <v>9.379999999999999</v>
      </c>
      <c r="P49" s="52">
        <v>2.06</v>
      </c>
      <c r="Q49" s="52">
        <v>4.91</v>
      </c>
      <c r="R49" s="52">
        <v>2.7</v>
      </c>
      <c r="S49" s="47">
        <f t="shared" si="4"/>
        <v>9.6700000000000017</v>
      </c>
      <c r="T49" s="52">
        <v>1.56</v>
      </c>
      <c r="U49" s="52">
        <v>2.58</v>
      </c>
      <c r="V49" s="52">
        <v>1.5</v>
      </c>
      <c r="W49" s="47">
        <f t="shared" si="5"/>
        <v>5.6400000000000006</v>
      </c>
      <c r="X49" s="52">
        <v>5</v>
      </c>
      <c r="Y49" s="52">
        <v>7.14</v>
      </c>
      <c r="Z49" s="47">
        <f t="shared" si="6"/>
        <v>12.14</v>
      </c>
      <c r="AA49" s="47">
        <v>48.8</v>
      </c>
      <c r="AB49" s="49" t="str">
        <f t="shared" si="7"/>
        <v>C</v>
      </c>
      <c r="AC49" s="49" t="str">
        <f t="shared" si="8"/>
        <v>Kurang</v>
      </c>
      <c r="AD49" s="87" t="s">
        <v>66</v>
      </c>
      <c r="AE49" s="88">
        <f t="shared" si="13"/>
        <v>41</v>
      </c>
      <c r="AF49" s="50">
        <v>25</v>
      </c>
    </row>
    <row r="50" spans="1:32" s="50" customFormat="1" ht="24.95" customHeight="1" x14ac:dyDescent="0.2">
      <c r="A50" s="110">
        <f t="shared" si="10"/>
        <v>42</v>
      </c>
      <c r="B50" s="63" t="s">
        <v>135</v>
      </c>
      <c r="C50" s="108">
        <v>1.22</v>
      </c>
      <c r="D50" s="108">
        <v>1.25</v>
      </c>
      <c r="E50" s="108">
        <v>0.75</v>
      </c>
      <c r="F50" s="109">
        <f t="shared" si="0"/>
        <v>3.2199999999999998</v>
      </c>
      <c r="G50" s="108">
        <v>2.75</v>
      </c>
      <c r="H50" s="108">
        <v>3.75</v>
      </c>
      <c r="I50" s="108">
        <v>1.2</v>
      </c>
      <c r="J50" s="109">
        <f t="shared" si="1"/>
        <v>7.7</v>
      </c>
      <c r="K50" s="109">
        <f t="shared" si="2"/>
        <v>10.92</v>
      </c>
      <c r="L50" s="108">
        <v>3.13</v>
      </c>
      <c r="M50" s="108">
        <v>7.19</v>
      </c>
      <c r="N50" s="108">
        <v>0.94</v>
      </c>
      <c r="O50" s="109">
        <f t="shared" si="11"/>
        <v>11.26</v>
      </c>
      <c r="P50" s="108">
        <v>2.63</v>
      </c>
      <c r="Q50" s="108">
        <v>4.0999999999999996</v>
      </c>
      <c r="R50" s="108">
        <v>2.7</v>
      </c>
      <c r="S50" s="109">
        <f t="shared" si="4"/>
        <v>9.43</v>
      </c>
      <c r="T50" s="108">
        <v>1.78</v>
      </c>
      <c r="U50" s="108">
        <v>2.99</v>
      </c>
      <c r="V50" s="108">
        <v>1.5</v>
      </c>
      <c r="W50" s="109">
        <f t="shared" si="5"/>
        <v>6.2700000000000005</v>
      </c>
      <c r="X50" s="108">
        <v>6</v>
      </c>
      <c r="Y50" s="108">
        <v>3.99</v>
      </c>
      <c r="Z50" s="109">
        <f t="shared" si="6"/>
        <v>9.99</v>
      </c>
      <c r="AA50" s="109">
        <v>47.86</v>
      </c>
      <c r="AB50" s="74" t="str">
        <f t="shared" si="7"/>
        <v>C</v>
      </c>
      <c r="AC50" s="74" t="str">
        <f t="shared" si="8"/>
        <v>Kurang</v>
      </c>
      <c r="AD50" s="87" t="s">
        <v>66</v>
      </c>
      <c r="AE50" s="88">
        <f t="shared" si="13"/>
        <v>42</v>
      </c>
      <c r="AF50" s="50">
        <v>26</v>
      </c>
    </row>
    <row r="51" spans="1:32" s="70" customFormat="1" ht="30" hidden="1" customHeight="1" x14ac:dyDescent="0.2">
      <c r="A51" s="65"/>
      <c r="B51" s="66" t="s">
        <v>58</v>
      </c>
      <c r="C51" s="67">
        <f>C52*42</f>
        <v>2958.0599999999995</v>
      </c>
      <c r="D51" s="67">
        <f t="shared" ref="D51:AA51" si="14">D52*42</f>
        <v>6006.42</v>
      </c>
      <c r="E51" s="67">
        <f t="shared" si="14"/>
        <v>2856</v>
      </c>
      <c r="F51" s="67">
        <f t="shared" si="14"/>
        <v>11820.479999999998</v>
      </c>
      <c r="G51" s="67">
        <f t="shared" si="14"/>
        <v>6300</v>
      </c>
      <c r="H51" s="67">
        <f t="shared" si="14"/>
        <v>13828.5</v>
      </c>
      <c r="I51" s="67">
        <f t="shared" si="14"/>
        <v>5052.6000000000022</v>
      </c>
      <c r="J51" s="67">
        <f t="shared" si="14"/>
        <v>25181.099999999995</v>
      </c>
      <c r="K51" s="67">
        <f t="shared" si="14"/>
        <v>37001.580000000009</v>
      </c>
      <c r="L51" s="67">
        <f t="shared" si="14"/>
        <v>7405.4399999999969</v>
      </c>
      <c r="M51" s="67">
        <f t="shared" si="14"/>
        <v>14400.119999999999</v>
      </c>
      <c r="N51" s="67">
        <f t="shared" si="14"/>
        <v>4623.3599999999979</v>
      </c>
      <c r="O51" s="67">
        <f t="shared" si="14"/>
        <v>26428.499999999996</v>
      </c>
      <c r="P51" s="67">
        <f t="shared" si="14"/>
        <v>4708.62</v>
      </c>
      <c r="Q51" s="67">
        <f t="shared" si="14"/>
        <v>7992.6</v>
      </c>
      <c r="R51" s="67">
        <f t="shared" si="14"/>
        <v>4677.9600000000019</v>
      </c>
      <c r="S51" s="67">
        <f t="shared" si="14"/>
        <v>17379.180000000008</v>
      </c>
      <c r="T51" s="67">
        <f t="shared" si="14"/>
        <v>2747.2200000000012</v>
      </c>
      <c r="U51" s="67">
        <f t="shared" si="14"/>
        <v>4124.8200000000006</v>
      </c>
      <c r="V51" s="67">
        <f t="shared" si="14"/>
        <v>2036.5800000000002</v>
      </c>
      <c r="W51" s="67">
        <f t="shared" si="14"/>
        <v>8908.619999999999</v>
      </c>
      <c r="X51" s="67">
        <f t="shared" si="14"/>
        <v>7339.5</v>
      </c>
      <c r="Y51" s="67">
        <f t="shared" si="14"/>
        <v>13543.739999999996</v>
      </c>
      <c r="Z51" s="67">
        <f t="shared" si="14"/>
        <v>20883.239999999998</v>
      </c>
      <c r="AA51" s="67">
        <f t="shared" si="14"/>
        <v>110579.69999999998</v>
      </c>
      <c r="AB51" s="68"/>
      <c r="AC51" s="48"/>
      <c r="AD51" s="89"/>
      <c r="AE51" s="90"/>
      <c r="AF51" s="69"/>
    </row>
    <row r="52" spans="1:32" s="76" customFormat="1" ht="30" hidden="1" customHeight="1" x14ac:dyDescent="0.2">
      <c r="A52" s="71"/>
      <c r="B52" s="72" t="s">
        <v>59</v>
      </c>
      <c r="C52" s="73">
        <f t="shared" ref="C52:AA52" si="15">SUM(C9:C50)</f>
        <v>70.429999999999993</v>
      </c>
      <c r="D52" s="73">
        <f t="shared" si="15"/>
        <v>143.01</v>
      </c>
      <c r="E52" s="73">
        <f t="shared" si="15"/>
        <v>68</v>
      </c>
      <c r="F52" s="73">
        <f t="shared" si="15"/>
        <v>281.43999999999994</v>
      </c>
      <c r="G52" s="73">
        <f t="shared" si="15"/>
        <v>150</v>
      </c>
      <c r="H52" s="73">
        <f t="shared" si="15"/>
        <v>329.25</v>
      </c>
      <c r="I52" s="73">
        <f t="shared" si="15"/>
        <v>120.30000000000005</v>
      </c>
      <c r="J52" s="73">
        <f t="shared" si="15"/>
        <v>599.54999999999984</v>
      </c>
      <c r="K52" s="73">
        <f t="shared" si="15"/>
        <v>880.99000000000024</v>
      </c>
      <c r="L52" s="73">
        <f t="shared" si="15"/>
        <v>176.31999999999994</v>
      </c>
      <c r="M52" s="73">
        <f t="shared" si="15"/>
        <v>342.85999999999996</v>
      </c>
      <c r="N52" s="73">
        <f t="shared" si="15"/>
        <v>110.07999999999996</v>
      </c>
      <c r="O52" s="73">
        <f t="shared" si="15"/>
        <v>629.24999999999989</v>
      </c>
      <c r="P52" s="73">
        <f t="shared" si="15"/>
        <v>112.11</v>
      </c>
      <c r="Q52" s="73">
        <f t="shared" si="15"/>
        <v>190.3</v>
      </c>
      <c r="R52" s="73">
        <f t="shared" si="15"/>
        <v>111.38000000000005</v>
      </c>
      <c r="S52" s="73">
        <f t="shared" si="15"/>
        <v>413.79000000000019</v>
      </c>
      <c r="T52" s="73">
        <f t="shared" si="15"/>
        <v>65.410000000000025</v>
      </c>
      <c r="U52" s="73">
        <f t="shared" si="15"/>
        <v>98.210000000000008</v>
      </c>
      <c r="V52" s="73">
        <f t="shared" si="15"/>
        <v>48.49</v>
      </c>
      <c r="W52" s="73">
        <f t="shared" si="15"/>
        <v>212.10999999999999</v>
      </c>
      <c r="X52" s="73">
        <f t="shared" si="15"/>
        <v>174.75</v>
      </c>
      <c r="Y52" s="73">
        <f t="shared" si="15"/>
        <v>322.46999999999991</v>
      </c>
      <c r="Z52" s="73">
        <f t="shared" si="15"/>
        <v>497.21999999999997</v>
      </c>
      <c r="AA52" s="73">
        <f t="shared" si="15"/>
        <v>2632.8499999999995</v>
      </c>
      <c r="AB52" s="71"/>
      <c r="AC52" s="74"/>
      <c r="AD52" s="91"/>
      <c r="AE52" s="92"/>
      <c r="AF52" s="75"/>
    </row>
    <row r="53" spans="1:32" s="78" customFormat="1" ht="15.75" customHeight="1" x14ac:dyDescent="0.25">
      <c r="A53" s="40"/>
      <c r="B53" s="77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32" x14ac:dyDescent="0.25">
      <c r="B54" s="79" t="s">
        <v>53</v>
      </c>
    </row>
    <row r="55" spans="1:32" x14ac:dyDescent="0.25">
      <c r="B55" s="82" t="s">
        <v>140</v>
      </c>
    </row>
    <row r="56" spans="1:32" x14ac:dyDescent="0.25">
      <c r="B56" s="82" t="s">
        <v>141</v>
      </c>
    </row>
    <row r="57" spans="1:32" x14ac:dyDescent="0.25">
      <c r="A57" s="80"/>
      <c r="B57" s="81" t="s">
        <v>142</v>
      </c>
      <c r="Q57" s="96"/>
      <c r="R57" s="96"/>
      <c r="S57" s="96"/>
      <c r="T57" s="96"/>
      <c r="U57" s="194" t="s">
        <v>138</v>
      </c>
      <c r="V57" s="194"/>
      <c r="W57" s="194"/>
      <c r="X57" s="194"/>
      <c r="Y57" s="194"/>
      <c r="Z57" s="194"/>
      <c r="AA57" s="194"/>
      <c r="AB57" s="194"/>
      <c r="AC57" s="96"/>
    </row>
    <row r="58" spans="1:32" x14ac:dyDescent="0.25">
      <c r="B58" s="82" t="s">
        <v>143</v>
      </c>
    </row>
    <row r="59" spans="1:32" ht="16.5" x14ac:dyDescent="0.3">
      <c r="L59" s="83"/>
      <c r="M59" s="83"/>
      <c r="N59" s="83"/>
      <c r="O59" s="83"/>
      <c r="P59" s="83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32" ht="16.5" x14ac:dyDescent="0.25">
      <c r="L60" s="85"/>
      <c r="M60" s="85"/>
      <c r="Q60" s="97"/>
      <c r="R60" s="97"/>
      <c r="S60" s="97"/>
      <c r="T60" s="97"/>
      <c r="U60" s="195" t="s">
        <v>87</v>
      </c>
      <c r="V60" s="195"/>
      <c r="W60" s="195"/>
      <c r="X60" s="195"/>
      <c r="Y60" s="195"/>
      <c r="Z60" s="195"/>
      <c r="AA60" s="195"/>
      <c r="AB60" s="195"/>
      <c r="AC60" s="97"/>
    </row>
    <row r="61" spans="1:32" ht="16.5" x14ac:dyDescent="0.25">
      <c r="L61" s="85"/>
      <c r="M61" s="85"/>
      <c r="Q61" s="96"/>
      <c r="R61" s="96"/>
      <c r="S61" s="96"/>
      <c r="T61" s="96"/>
      <c r="U61" s="194" t="s">
        <v>137</v>
      </c>
      <c r="V61" s="194"/>
      <c r="W61" s="194"/>
      <c r="X61" s="194"/>
      <c r="Y61" s="194"/>
      <c r="Z61" s="194"/>
      <c r="AA61" s="194"/>
      <c r="AB61" s="194"/>
      <c r="AC61" s="96"/>
    </row>
    <row r="62" spans="1:32" ht="16.5" x14ac:dyDescent="0.3">
      <c r="L62" s="86"/>
      <c r="M62" s="86"/>
      <c r="Q62" s="96"/>
      <c r="R62" s="96"/>
      <c r="S62" s="96"/>
      <c r="T62" s="96"/>
      <c r="U62" s="194" t="s">
        <v>89</v>
      </c>
      <c r="V62" s="194"/>
      <c r="W62" s="194"/>
      <c r="X62" s="194"/>
      <c r="Y62" s="194"/>
      <c r="Z62" s="194"/>
      <c r="AA62" s="194"/>
      <c r="AB62" s="194"/>
      <c r="AC62" s="96"/>
    </row>
    <row r="63" spans="1:32" ht="16.5" x14ac:dyDescent="0.3">
      <c r="L63" s="86"/>
      <c r="M63" s="86"/>
    </row>
    <row r="64" spans="1:32" ht="16.5" x14ac:dyDescent="0.3">
      <c r="L64" s="86"/>
      <c r="M64" s="86"/>
    </row>
    <row r="65" spans="12:13" ht="16.5" x14ac:dyDescent="0.3">
      <c r="L65" s="86"/>
      <c r="M65" s="86"/>
    </row>
    <row r="66" spans="12:13" ht="16.5" x14ac:dyDescent="0.3">
      <c r="L66" s="86"/>
      <c r="M66" s="86"/>
    </row>
    <row r="67" spans="12:13" ht="16.5" x14ac:dyDescent="0.3">
      <c r="L67" s="86"/>
      <c r="M67" s="86"/>
    </row>
  </sheetData>
  <sortState ref="A9:AB50">
    <sortCondition descending="1" ref="AA9:AA50"/>
  </sortState>
  <mergeCells count="40">
    <mergeCell ref="U61:AB61"/>
    <mergeCell ref="U62:AB62"/>
    <mergeCell ref="Y5:Y7"/>
    <mergeCell ref="AB4:AB7"/>
    <mergeCell ref="E6:E7"/>
    <mergeCell ref="F6:F7"/>
    <mergeCell ref="G6:G7"/>
    <mergeCell ref="U57:AB57"/>
    <mergeCell ref="U60:AB60"/>
    <mergeCell ref="AC4:AC7"/>
    <mergeCell ref="AD4:AD7"/>
    <mergeCell ref="AE4:AE7"/>
    <mergeCell ref="L5:L7"/>
    <mergeCell ref="M5:M7"/>
    <mergeCell ref="N5:N7"/>
    <mergeCell ref="O5:O7"/>
    <mergeCell ref="P5:P7"/>
    <mergeCell ref="Q5:Q7"/>
    <mergeCell ref="S5:S7"/>
    <mergeCell ref="T5:T7"/>
    <mergeCell ref="U5:U7"/>
    <mergeCell ref="V5:V7"/>
    <mergeCell ref="X5:X7"/>
    <mergeCell ref="R5:R7"/>
    <mergeCell ref="A1:AB1"/>
    <mergeCell ref="A2:AB2"/>
    <mergeCell ref="A4:A7"/>
    <mergeCell ref="B4:B7"/>
    <mergeCell ref="C4:K4"/>
    <mergeCell ref="L4:O4"/>
    <mergeCell ref="P4:S4"/>
    <mergeCell ref="T4:W4"/>
    <mergeCell ref="X4:Z4"/>
    <mergeCell ref="AA4:AA7"/>
    <mergeCell ref="H6:H7"/>
    <mergeCell ref="I6:I7"/>
    <mergeCell ref="J6:J7"/>
    <mergeCell ref="K6:K7"/>
    <mergeCell ref="C6:C7"/>
    <mergeCell ref="D6:D7"/>
  </mergeCells>
  <pageMargins left="1.3" right="0.7" top="0.75" bottom="0.75" header="0.3" footer="0.3"/>
  <pageSetup paperSize="5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tabSelected="1" workbookViewId="0">
      <selection activeCell="Z48" sqref="Z48"/>
    </sheetView>
  </sheetViews>
  <sheetFormatPr defaultRowHeight="13.5" x14ac:dyDescent="0.25"/>
  <cols>
    <col min="1" max="1" width="4.42578125" style="40" customWidth="1"/>
    <col min="2" max="2" width="17.85546875" style="79" customWidth="1"/>
    <col min="3" max="3" width="7" style="40" customWidth="1"/>
    <col min="4" max="4" width="8.42578125" style="40" customWidth="1"/>
    <col min="5" max="5" width="7.7109375" style="40" customWidth="1"/>
    <col min="6" max="10" width="7.140625" style="40" customWidth="1"/>
    <col min="11" max="11" width="9.28515625" style="40" customWidth="1"/>
    <col min="12" max="13" width="8.140625" style="40" customWidth="1"/>
    <col min="14" max="14" width="8" style="40" customWidth="1"/>
    <col min="15" max="15" width="9.7109375" style="40" customWidth="1"/>
    <col min="16" max="16" width="6.42578125" style="40" customWidth="1"/>
    <col min="17" max="17" width="7.7109375" style="40" customWidth="1"/>
    <col min="18" max="18" width="6.42578125" style="40" customWidth="1"/>
    <col min="19" max="19" width="9" style="40" customWidth="1"/>
    <col min="20" max="20" width="7.140625" style="40" customWidth="1"/>
    <col min="21" max="21" width="6.28515625" style="40" customWidth="1"/>
    <col min="22" max="22" width="6.140625" style="40" customWidth="1"/>
    <col min="23" max="23" width="9.140625" style="40"/>
    <col min="24" max="24" width="9.85546875" style="40" customWidth="1"/>
    <col min="25" max="25" width="10.85546875" style="40" customWidth="1"/>
    <col min="26" max="26" width="9.7109375" style="40" customWidth="1"/>
    <col min="27" max="27" width="8.7109375" style="40" customWidth="1"/>
    <col min="28" max="28" width="7.28515625" style="40" customWidth="1"/>
    <col min="29" max="29" width="12.85546875" style="40" customWidth="1"/>
    <col min="30" max="16384" width="9.140625" style="40"/>
  </cols>
  <sheetData>
    <row r="1" spans="1:35" ht="15.75" x14ac:dyDescent="0.25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23"/>
    </row>
    <row r="2" spans="1:35" ht="15.7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23"/>
    </row>
    <row r="4" spans="1:35" ht="12.75" customHeight="1" x14ac:dyDescent="0.2">
      <c r="A4" s="173" t="s">
        <v>0</v>
      </c>
      <c r="B4" s="176" t="s">
        <v>30</v>
      </c>
      <c r="C4" s="179" t="s">
        <v>62</v>
      </c>
      <c r="D4" s="180"/>
      <c r="E4" s="180"/>
      <c r="F4" s="180"/>
      <c r="G4" s="180"/>
      <c r="H4" s="180"/>
      <c r="I4" s="180"/>
      <c r="J4" s="180"/>
      <c r="K4" s="181"/>
      <c r="L4" s="179" t="s">
        <v>23</v>
      </c>
      <c r="M4" s="180"/>
      <c r="N4" s="180"/>
      <c r="O4" s="181"/>
      <c r="P4" s="179" t="s">
        <v>24</v>
      </c>
      <c r="Q4" s="180"/>
      <c r="R4" s="180"/>
      <c r="S4" s="181"/>
      <c r="T4" s="179" t="s">
        <v>15</v>
      </c>
      <c r="U4" s="180"/>
      <c r="V4" s="180"/>
      <c r="W4" s="181"/>
      <c r="X4" s="179" t="s">
        <v>25</v>
      </c>
      <c r="Y4" s="180"/>
      <c r="Z4" s="181"/>
      <c r="AA4" s="173" t="s">
        <v>11</v>
      </c>
      <c r="AB4" s="173" t="s">
        <v>112</v>
      </c>
      <c r="AC4" s="184" t="s">
        <v>136</v>
      </c>
      <c r="AD4" s="187" t="s">
        <v>113</v>
      </c>
      <c r="AE4" s="190" t="s">
        <v>95</v>
      </c>
    </row>
    <row r="5" spans="1:35" ht="12.75" customHeight="1" x14ac:dyDescent="0.2">
      <c r="A5" s="174"/>
      <c r="B5" s="177"/>
      <c r="C5" s="41" t="s">
        <v>63</v>
      </c>
      <c r="D5" s="41"/>
      <c r="E5" s="41"/>
      <c r="F5" s="41"/>
      <c r="G5" s="41" t="s">
        <v>64</v>
      </c>
      <c r="H5" s="41"/>
      <c r="I5" s="41"/>
      <c r="J5" s="41"/>
      <c r="K5" s="41"/>
      <c r="L5" s="182" t="s">
        <v>51</v>
      </c>
      <c r="M5" s="182" t="s">
        <v>12</v>
      </c>
      <c r="N5" s="182" t="s">
        <v>13</v>
      </c>
      <c r="O5" s="182" t="s">
        <v>9</v>
      </c>
      <c r="P5" s="182" t="s">
        <v>52</v>
      </c>
      <c r="Q5" s="182" t="s">
        <v>14</v>
      </c>
      <c r="R5" s="182" t="s">
        <v>43</v>
      </c>
      <c r="S5" s="182" t="s">
        <v>44</v>
      </c>
      <c r="T5" s="182" t="s">
        <v>45</v>
      </c>
      <c r="U5" s="182" t="s">
        <v>46</v>
      </c>
      <c r="V5" s="182" t="s">
        <v>47</v>
      </c>
      <c r="W5" s="125" t="s">
        <v>16</v>
      </c>
      <c r="X5" s="182" t="s">
        <v>48</v>
      </c>
      <c r="Y5" s="182" t="s">
        <v>49</v>
      </c>
      <c r="Z5" s="125" t="s">
        <v>19</v>
      </c>
      <c r="AA5" s="174"/>
      <c r="AB5" s="174"/>
      <c r="AC5" s="185"/>
      <c r="AD5" s="188"/>
      <c r="AE5" s="191"/>
    </row>
    <row r="6" spans="1:35" ht="12.75" customHeight="1" x14ac:dyDescent="0.2">
      <c r="A6" s="174"/>
      <c r="B6" s="177"/>
      <c r="C6" s="182" t="s">
        <v>50</v>
      </c>
      <c r="D6" s="182" t="s">
        <v>3</v>
      </c>
      <c r="E6" s="182" t="s">
        <v>4</v>
      </c>
      <c r="F6" s="182" t="s">
        <v>40</v>
      </c>
      <c r="G6" s="182" t="s">
        <v>22</v>
      </c>
      <c r="H6" s="182" t="s">
        <v>1</v>
      </c>
      <c r="I6" s="182" t="s">
        <v>2</v>
      </c>
      <c r="J6" s="182" t="s">
        <v>41</v>
      </c>
      <c r="K6" s="182" t="s">
        <v>42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25" t="s">
        <v>17</v>
      </c>
      <c r="X6" s="193"/>
      <c r="Y6" s="193"/>
      <c r="Z6" s="125" t="s">
        <v>20</v>
      </c>
      <c r="AA6" s="174"/>
      <c r="AB6" s="174"/>
      <c r="AC6" s="185"/>
      <c r="AD6" s="188"/>
      <c r="AE6" s="191"/>
    </row>
    <row r="7" spans="1:35" ht="12.75" customHeight="1" x14ac:dyDescent="0.2">
      <c r="A7" s="175"/>
      <c r="B7" s="178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24" t="s">
        <v>18</v>
      </c>
      <c r="X7" s="183"/>
      <c r="Y7" s="183"/>
      <c r="Z7" s="124" t="s">
        <v>21</v>
      </c>
      <c r="AA7" s="175"/>
      <c r="AB7" s="175"/>
      <c r="AC7" s="186"/>
      <c r="AD7" s="189"/>
      <c r="AE7" s="192"/>
    </row>
    <row r="8" spans="1:35" ht="22.5" customHeight="1" x14ac:dyDescent="0.2">
      <c r="A8" s="42">
        <v>1</v>
      </c>
      <c r="B8" s="43">
        <v>2</v>
      </c>
      <c r="C8" s="42">
        <v>3</v>
      </c>
      <c r="D8" s="42">
        <v>4</v>
      </c>
      <c r="E8" s="42">
        <v>5</v>
      </c>
      <c r="F8" s="42" t="s">
        <v>5</v>
      </c>
      <c r="G8" s="42">
        <v>7</v>
      </c>
      <c r="H8" s="42">
        <v>8</v>
      </c>
      <c r="I8" s="42">
        <v>9</v>
      </c>
      <c r="J8" s="42" t="s">
        <v>6</v>
      </c>
      <c r="K8" s="42" t="s">
        <v>7</v>
      </c>
      <c r="L8" s="42">
        <v>12</v>
      </c>
      <c r="M8" s="42">
        <v>13</v>
      </c>
      <c r="N8" s="42">
        <v>14</v>
      </c>
      <c r="O8" s="42" t="s">
        <v>8</v>
      </c>
      <c r="P8" s="42">
        <v>16</v>
      </c>
      <c r="Q8" s="42">
        <v>17</v>
      </c>
      <c r="R8" s="42">
        <v>18</v>
      </c>
      <c r="S8" s="42" t="s">
        <v>10</v>
      </c>
      <c r="T8" s="42">
        <v>20</v>
      </c>
      <c r="U8" s="42">
        <v>21</v>
      </c>
      <c r="V8" s="42">
        <v>22</v>
      </c>
      <c r="W8" s="42" t="s">
        <v>26</v>
      </c>
      <c r="X8" s="42">
        <v>24</v>
      </c>
      <c r="Y8" s="42">
        <v>25</v>
      </c>
      <c r="Z8" s="42" t="s">
        <v>27</v>
      </c>
      <c r="AA8" s="44" t="s">
        <v>28</v>
      </c>
      <c r="AB8" s="44">
        <v>28</v>
      </c>
      <c r="AC8" s="44">
        <v>28</v>
      </c>
      <c r="AD8" s="106"/>
      <c r="AE8" s="107"/>
    </row>
    <row r="9" spans="1:35" s="50" customFormat="1" ht="24.95" customHeight="1" x14ac:dyDescent="0.2">
      <c r="A9" s="98">
        <v>1</v>
      </c>
      <c r="B9" s="103" t="s">
        <v>114</v>
      </c>
      <c r="C9" s="45">
        <v>1.94</v>
      </c>
      <c r="D9" s="129">
        <v>4.38</v>
      </c>
      <c r="E9" s="45">
        <v>2.25</v>
      </c>
      <c r="F9" s="46">
        <f t="shared" ref="F9:F51" si="0">C9+D9+E9</f>
        <v>8.57</v>
      </c>
      <c r="G9" s="45">
        <v>3.75</v>
      </c>
      <c r="H9" s="45">
        <v>8.75</v>
      </c>
      <c r="I9" s="45">
        <v>3.6</v>
      </c>
      <c r="J9" s="46">
        <f t="shared" ref="J9:J51" si="1">G9+H9+I9</f>
        <v>16.100000000000001</v>
      </c>
      <c r="K9" s="46">
        <f t="shared" ref="K9:K51" si="2">F9+J9</f>
        <v>24.67</v>
      </c>
      <c r="L9" s="45">
        <v>4.6900000000000004</v>
      </c>
      <c r="M9" s="45">
        <v>9.69</v>
      </c>
      <c r="N9" s="45">
        <v>4.6900000000000004</v>
      </c>
      <c r="O9" s="46">
        <f t="shared" ref="O9:O22" si="3">L9+M9+N9</f>
        <v>19.07</v>
      </c>
      <c r="P9" s="45">
        <v>3</v>
      </c>
      <c r="Q9" s="45">
        <v>6.08</v>
      </c>
      <c r="R9" s="45">
        <v>3.6</v>
      </c>
      <c r="S9" s="46">
        <f t="shared" ref="S9:S51" si="4">P9+Q9+R9</f>
        <v>12.68</v>
      </c>
      <c r="T9" s="45">
        <v>2</v>
      </c>
      <c r="U9" s="45">
        <v>5</v>
      </c>
      <c r="V9" s="45">
        <v>2.25</v>
      </c>
      <c r="W9" s="46">
        <f t="shared" ref="W9:W51" si="5">T9+U9+V9</f>
        <v>9.25</v>
      </c>
      <c r="X9" s="45">
        <v>4.5</v>
      </c>
      <c r="Y9" s="45">
        <v>12.13</v>
      </c>
      <c r="Z9" s="46">
        <f t="shared" ref="Z9:Z51" si="6">X9+Y9</f>
        <v>16.630000000000003</v>
      </c>
      <c r="AA9" s="47">
        <v>82.28</v>
      </c>
      <c r="AB9" s="48" t="str">
        <f t="shared" ref="AB9:AB51" si="7">IF(AA9&gt;90,"AA", IF(AA9&gt;80,"A", IF(AA9&gt;70,"BB", IF(AA9&gt;60, "B", IF(AA9&gt;50, "CC", IF(AA9&gt;30, "C"))))))</f>
        <v>A</v>
      </c>
      <c r="AC9" s="49" t="str">
        <f t="shared" ref="AC9:AC51" si="8">IF(AB9="AA","Sangat Memuaskan",IF(AB9="A","Memuaskan",IF(AB9="BB","Sangat Baik",IF(AB9="B","Baik",IF(AB9="CC","Cukup",IF(AB9="C","Kurang",IF(AB9="D","Sangat Kurang")))))))</f>
        <v>Memuaskan</v>
      </c>
      <c r="AD9" s="87" t="s">
        <v>69</v>
      </c>
      <c r="AE9" s="88">
        <f t="shared" ref="AE9:AE29" si="9">RANK(AA9,$AA$9:$AA$51)</f>
        <v>1</v>
      </c>
      <c r="AH9" s="50" t="s">
        <v>243</v>
      </c>
      <c r="AI9" s="122">
        <v>5</v>
      </c>
    </row>
    <row r="10" spans="1:35" s="50" customFormat="1" ht="24.95" customHeight="1" x14ac:dyDescent="0.2">
      <c r="A10" s="98">
        <f>A9+1</f>
        <v>2</v>
      </c>
      <c r="B10" s="53" t="s">
        <v>105</v>
      </c>
      <c r="C10" s="52">
        <v>1.78</v>
      </c>
      <c r="D10" s="52">
        <v>3.91</v>
      </c>
      <c r="E10" s="52">
        <v>2.25</v>
      </c>
      <c r="F10" s="47">
        <f t="shared" si="0"/>
        <v>7.94</v>
      </c>
      <c r="G10" s="52">
        <v>4</v>
      </c>
      <c r="H10" s="52">
        <v>10</v>
      </c>
      <c r="I10" s="52">
        <v>5.4</v>
      </c>
      <c r="J10" s="47">
        <f t="shared" si="1"/>
        <v>19.399999999999999</v>
      </c>
      <c r="K10" s="47">
        <f t="shared" si="2"/>
        <v>27.34</v>
      </c>
      <c r="L10" s="52">
        <v>5</v>
      </c>
      <c r="M10" s="52">
        <v>9.3800000000000008</v>
      </c>
      <c r="N10" s="52">
        <v>4.6900000000000004</v>
      </c>
      <c r="O10" s="47">
        <f t="shared" si="3"/>
        <v>19.07</v>
      </c>
      <c r="P10" s="52">
        <v>3</v>
      </c>
      <c r="Q10" s="52">
        <v>6.7</v>
      </c>
      <c r="R10" s="52">
        <v>3.6</v>
      </c>
      <c r="S10" s="47">
        <f t="shared" si="4"/>
        <v>13.299999999999999</v>
      </c>
      <c r="T10" s="52">
        <v>2</v>
      </c>
      <c r="U10" s="52">
        <v>3.89</v>
      </c>
      <c r="V10" s="52">
        <v>2.25</v>
      </c>
      <c r="W10" s="47">
        <f t="shared" si="5"/>
        <v>8.14</v>
      </c>
      <c r="X10" s="52">
        <v>6.5</v>
      </c>
      <c r="Y10" s="52">
        <v>7.85</v>
      </c>
      <c r="Z10" s="47">
        <f t="shared" si="6"/>
        <v>14.35</v>
      </c>
      <c r="AA10" s="47">
        <v>82.19</v>
      </c>
      <c r="AB10" s="49" t="str">
        <f t="shared" si="7"/>
        <v>A</v>
      </c>
      <c r="AC10" s="49" t="str">
        <f t="shared" si="8"/>
        <v>Memuaskan</v>
      </c>
      <c r="AD10" s="87" t="s">
        <v>66</v>
      </c>
      <c r="AE10" s="88">
        <f t="shared" si="9"/>
        <v>2</v>
      </c>
      <c r="AH10" s="50" t="s">
        <v>150</v>
      </c>
      <c r="AI10" s="50">
        <v>22</v>
      </c>
    </row>
    <row r="11" spans="1:35" s="50" customFormat="1" ht="24.95" customHeight="1" x14ac:dyDescent="0.2">
      <c r="A11" s="98">
        <f t="shared" ref="A11:A51" si="10">A10+1</f>
        <v>3</v>
      </c>
      <c r="B11" s="54" t="s">
        <v>76</v>
      </c>
      <c r="C11" s="52">
        <v>2</v>
      </c>
      <c r="D11" s="52">
        <v>4.22</v>
      </c>
      <c r="E11" s="52">
        <v>2.25</v>
      </c>
      <c r="F11" s="47">
        <f t="shared" si="0"/>
        <v>8.4699999999999989</v>
      </c>
      <c r="G11" s="52">
        <v>4</v>
      </c>
      <c r="H11" s="52">
        <v>9.25</v>
      </c>
      <c r="I11" s="52">
        <v>3.6</v>
      </c>
      <c r="J11" s="47">
        <f t="shared" si="1"/>
        <v>16.850000000000001</v>
      </c>
      <c r="K11" s="47">
        <f t="shared" si="2"/>
        <v>25.32</v>
      </c>
      <c r="L11" s="52">
        <v>5</v>
      </c>
      <c r="M11" s="52">
        <v>12.5</v>
      </c>
      <c r="N11" s="52">
        <v>4.38</v>
      </c>
      <c r="O11" s="47">
        <f t="shared" si="3"/>
        <v>21.88</v>
      </c>
      <c r="P11" s="52">
        <v>3</v>
      </c>
      <c r="Q11" s="52">
        <v>5.18</v>
      </c>
      <c r="R11" s="52">
        <v>2.7</v>
      </c>
      <c r="S11" s="47">
        <f t="shared" si="4"/>
        <v>10.879999999999999</v>
      </c>
      <c r="T11" s="52">
        <v>2</v>
      </c>
      <c r="U11" s="52">
        <v>3.48</v>
      </c>
      <c r="V11" s="52">
        <v>1.88</v>
      </c>
      <c r="W11" s="47">
        <f t="shared" si="5"/>
        <v>7.36</v>
      </c>
      <c r="X11" s="52">
        <v>4</v>
      </c>
      <c r="Y11" s="52">
        <v>6.49</v>
      </c>
      <c r="Z11" s="47">
        <f t="shared" si="6"/>
        <v>10.49</v>
      </c>
      <c r="AA11" s="47">
        <v>75.91</v>
      </c>
      <c r="AB11" s="49" t="str">
        <f t="shared" si="7"/>
        <v>BB</v>
      </c>
      <c r="AC11" s="49" t="str">
        <f t="shared" si="8"/>
        <v>Sangat Baik</v>
      </c>
      <c r="AD11" s="87" t="s">
        <v>77</v>
      </c>
      <c r="AE11" s="88">
        <f t="shared" si="9"/>
        <v>3</v>
      </c>
      <c r="AH11" s="50" t="s">
        <v>161</v>
      </c>
      <c r="AI11" s="50">
        <v>12</v>
      </c>
    </row>
    <row r="12" spans="1:35" s="50" customFormat="1" ht="24.95" customHeight="1" x14ac:dyDescent="0.2">
      <c r="A12" s="98">
        <f t="shared" si="10"/>
        <v>4</v>
      </c>
      <c r="B12" s="55" t="s">
        <v>122</v>
      </c>
      <c r="C12" s="52">
        <v>1.72</v>
      </c>
      <c r="D12" s="52">
        <v>4.38</v>
      </c>
      <c r="E12" s="52">
        <v>2</v>
      </c>
      <c r="F12" s="47">
        <f t="shared" si="0"/>
        <v>8.1</v>
      </c>
      <c r="G12" s="52">
        <v>4</v>
      </c>
      <c r="H12" s="52">
        <v>8.5</v>
      </c>
      <c r="I12" s="52">
        <v>3.6</v>
      </c>
      <c r="J12" s="47">
        <f t="shared" si="1"/>
        <v>16.100000000000001</v>
      </c>
      <c r="K12" s="47">
        <f t="shared" si="2"/>
        <v>24.200000000000003</v>
      </c>
      <c r="L12" s="52">
        <v>5</v>
      </c>
      <c r="M12" s="52">
        <v>10.94</v>
      </c>
      <c r="N12" s="52">
        <v>4.0599999999999996</v>
      </c>
      <c r="O12" s="47">
        <f t="shared" si="3"/>
        <v>20</v>
      </c>
      <c r="P12" s="52">
        <v>2.81</v>
      </c>
      <c r="Q12" s="52">
        <v>5.27</v>
      </c>
      <c r="R12" s="52">
        <v>2.7</v>
      </c>
      <c r="S12" s="47">
        <f t="shared" si="4"/>
        <v>10.780000000000001</v>
      </c>
      <c r="T12" s="52">
        <v>1.78</v>
      </c>
      <c r="U12" s="52">
        <v>1.74</v>
      </c>
      <c r="V12" s="52">
        <v>0.75</v>
      </c>
      <c r="W12" s="47">
        <f t="shared" si="5"/>
        <v>4.2699999999999996</v>
      </c>
      <c r="X12" s="52">
        <v>4.5</v>
      </c>
      <c r="Y12" s="52">
        <v>10.52</v>
      </c>
      <c r="Z12" s="47">
        <f t="shared" si="6"/>
        <v>15.02</v>
      </c>
      <c r="AA12" s="128">
        <v>74.28</v>
      </c>
      <c r="AB12" s="49" t="str">
        <f t="shared" si="7"/>
        <v>BB</v>
      </c>
      <c r="AC12" s="49" t="str">
        <f t="shared" si="8"/>
        <v>Sangat Baik</v>
      </c>
      <c r="AD12" s="87" t="s">
        <v>69</v>
      </c>
      <c r="AE12" s="88">
        <f t="shared" si="9"/>
        <v>6</v>
      </c>
      <c r="AH12" s="50" t="s">
        <v>215</v>
      </c>
      <c r="AI12" s="50">
        <v>3</v>
      </c>
    </row>
    <row r="13" spans="1:35" s="50" customFormat="1" ht="24.95" customHeight="1" x14ac:dyDescent="0.2">
      <c r="A13" s="98">
        <f t="shared" si="10"/>
        <v>5</v>
      </c>
      <c r="B13" s="56" t="s">
        <v>123</v>
      </c>
      <c r="C13" s="52">
        <v>2</v>
      </c>
      <c r="D13" s="52">
        <v>4.53</v>
      </c>
      <c r="E13" s="52">
        <v>2.25</v>
      </c>
      <c r="F13" s="47">
        <f t="shared" si="0"/>
        <v>8.7800000000000011</v>
      </c>
      <c r="G13" s="52">
        <v>4</v>
      </c>
      <c r="H13" s="52">
        <v>10</v>
      </c>
      <c r="I13" s="52">
        <v>4.8</v>
      </c>
      <c r="J13" s="47">
        <f t="shared" si="1"/>
        <v>18.8</v>
      </c>
      <c r="K13" s="47">
        <f t="shared" si="2"/>
        <v>27.580000000000002</v>
      </c>
      <c r="L13" s="52">
        <v>4.6900000000000004</v>
      </c>
      <c r="M13" s="52">
        <v>9.69</v>
      </c>
      <c r="N13" s="52">
        <v>3.75</v>
      </c>
      <c r="O13" s="47">
        <f t="shared" si="3"/>
        <v>18.13</v>
      </c>
      <c r="P13" s="52">
        <v>3</v>
      </c>
      <c r="Q13" s="52">
        <v>5.18</v>
      </c>
      <c r="R13" s="52">
        <v>2.7</v>
      </c>
      <c r="S13" s="47">
        <f t="shared" si="4"/>
        <v>10.879999999999999</v>
      </c>
      <c r="T13" s="52">
        <v>1.1100000000000001</v>
      </c>
      <c r="U13" s="52">
        <v>2.29</v>
      </c>
      <c r="V13" s="52">
        <v>0.75</v>
      </c>
      <c r="W13" s="47">
        <f t="shared" si="5"/>
        <v>4.1500000000000004</v>
      </c>
      <c r="X13" s="52">
        <v>3.25</v>
      </c>
      <c r="Y13" s="52">
        <v>7.82</v>
      </c>
      <c r="Z13" s="47">
        <f t="shared" si="6"/>
        <v>11.07</v>
      </c>
      <c r="AA13" s="47">
        <f>K13+O13+S13+W13+Z13</f>
        <v>71.81</v>
      </c>
      <c r="AB13" s="49" t="str">
        <f t="shared" si="7"/>
        <v>BB</v>
      </c>
      <c r="AC13" s="49" t="str">
        <f t="shared" si="8"/>
        <v>Sangat Baik</v>
      </c>
      <c r="AD13" s="87" t="s">
        <v>69</v>
      </c>
      <c r="AE13" s="88">
        <f t="shared" si="9"/>
        <v>11</v>
      </c>
      <c r="AI13" s="122">
        <f>SUM(AI9:AI12)</f>
        <v>42</v>
      </c>
    </row>
    <row r="14" spans="1:35" s="50" customFormat="1" ht="24.95" customHeight="1" x14ac:dyDescent="0.2">
      <c r="A14" s="98">
        <f t="shared" si="10"/>
        <v>6</v>
      </c>
      <c r="B14" s="55" t="s">
        <v>99</v>
      </c>
      <c r="C14" s="52">
        <v>2</v>
      </c>
      <c r="D14" s="52">
        <v>3.91</v>
      </c>
      <c r="E14" s="52">
        <v>2.25</v>
      </c>
      <c r="F14" s="47">
        <f t="shared" si="0"/>
        <v>8.16</v>
      </c>
      <c r="G14" s="52">
        <v>4</v>
      </c>
      <c r="H14" s="52">
        <v>8</v>
      </c>
      <c r="I14" s="52">
        <v>3.6</v>
      </c>
      <c r="J14" s="47">
        <f t="shared" si="1"/>
        <v>15.6</v>
      </c>
      <c r="K14" s="47">
        <f t="shared" si="2"/>
        <v>23.759999999999998</v>
      </c>
      <c r="L14" s="52">
        <v>5</v>
      </c>
      <c r="M14" s="52">
        <v>11.25</v>
      </c>
      <c r="N14" s="52">
        <v>4.6900000000000004</v>
      </c>
      <c r="O14" s="47">
        <f t="shared" si="3"/>
        <v>20.94</v>
      </c>
      <c r="P14" s="52">
        <v>3</v>
      </c>
      <c r="Q14" s="52">
        <v>6.43</v>
      </c>
      <c r="R14" s="52">
        <v>3.6</v>
      </c>
      <c r="S14" s="47">
        <f t="shared" si="4"/>
        <v>13.03</v>
      </c>
      <c r="T14" s="52">
        <v>1.78</v>
      </c>
      <c r="U14" s="52">
        <v>3.27</v>
      </c>
      <c r="V14" s="52">
        <v>1.88</v>
      </c>
      <c r="W14" s="47">
        <f t="shared" si="5"/>
        <v>6.93</v>
      </c>
      <c r="X14" s="52">
        <v>4</v>
      </c>
      <c r="Y14" s="52">
        <v>2.75</v>
      </c>
      <c r="Z14" s="47">
        <f t="shared" si="6"/>
        <v>6.75</v>
      </c>
      <c r="AA14" s="101">
        <v>71.39</v>
      </c>
      <c r="AB14" s="49" t="str">
        <f t="shared" si="7"/>
        <v>BB</v>
      </c>
      <c r="AC14" s="49" t="str">
        <f t="shared" si="8"/>
        <v>Sangat Baik</v>
      </c>
      <c r="AD14" s="87" t="s">
        <v>77</v>
      </c>
      <c r="AE14" s="88">
        <f t="shared" si="9"/>
        <v>13</v>
      </c>
    </row>
    <row r="15" spans="1:35" s="50" customFormat="1" ht="24.95" customHeight="1" x14ac:dyDescent="0.2">
      <c r="A15" s="98">
        <f t="shared" si="10"/>
        <v>7</v>
      </c>
      <c r="B15" s="54" t="s">
        <v>124</v>
      </c>
      <c r="C15" s="52">
        <v>1.78</v>
      </c>
      <c r="D15" s="52">
        <v>4.0599999999999996</v>
      </c>
      <c r="E15" s="52">
        <v>2</v>
      </c>
      <c r="F15" s="47">
        <f t="shared" si="0"/>
        <v>7.84</v>
      </c>
      <c r="G15" s="52">
        <v>4</v>
      </c>
      <c r="H15" s="52">
        <v>10</v>
      </c>
      <c r="I15" s="52">
        <v>5.4</v>
      </c>
      <c r="J15" s="47">
        <f t="shared" si="1"/>
        <v>19.399999999999999</v>
      </c>
      <c r="K15" s="47">
        <f t="shared" si="2"/>
        <v>27.24</v>
      </c>
      <c r="L15" s="52">
        <v>5</v>
      </c>
      <c r="M15" s="52">
        <v>10</v>
      </c>
      <c r="N15" s="52">
        <v>3.13</v>
      </c>
      <c r="O15" s="47">
        <f t="shared" si="3"/>
        <v>18.13</v>
      </c>
      <c r="P15" s="52">
        <v>3</v>
      </c>
      <c r="Q15" s="52">
        <v>3.75</v>
      </c>
      <c r="R15" s="52">
        <v>2.7</v>
      </c>
      <c r="S15" s="47">
        <f t="shared" si="4"/>
        <v>9.4499999999999993</v>
      </c>
      <c r="T15" s="52">
        <v>1.1100000000000001</v>
      </c>
      <c r="U15" s="52">
        <v>1.1200000000000001</v>
      </c>
      <c r="V15" s="52">
        <v>0.38</v>
      </c>
      <c r="W15" s="47">
        <f t="shared" si="5"/>
        <v>2.6100000000000003</v>
      </c>
      <c r="X15" s="52">
        <v>5</v>
      </c>
      <c r="Y15" s="52">
        <v>9.1999999999999993</v>
      </c>
      <c r="Z15" s="47">
        <f t="shared" si="6"/>
        <v>14.2</v>
      </c>
      <c r="AA15" s="101">
        <v>71.62</v>
      </c>
      <c r="AB15" s="49" t="str">
        <f t="shared" si="7"/>
        <v>BB</v>
      </c>
      <c r="AC15" s="49" t="str">
        <f t="shared" si="8"/>
        <v>Sangat Baik</v>
      </c>
      <c r="AD15" s="87" t="s">
        <v>69</v>
      </c>
      <c r="AE15" s="88">
        <f t="shared" si="9"/>
        <v>12</v>
      </c>
    </row>
    <row r="16" spans="1:35" s="50" customFormat="1" ht="24.95" customHeight="1" x14ac:dyDescent="0.2">
      <c r="A16" s="98">
        <f t="shared" si="10"/>
        <v>8</v>
      </c>
      <c r="B16" s="51" t="s">
        <v>115</v>
      </c>
      <c r="C16" s="52">
        <v>1.72</v>
      </c>
      <c r="D16" s="52">
        <v>4.22</v>
      </c>
      <c r="E16" s="52">
        <v>2</v>
      </c>
      <c r="F16" s="47">
        <f t="shared" si="0"/>
        <v>7.9399999999999995</v>
      </c>
      <c r="G16" s="52">
        <v>4</v>
      </c>
      <c r="H16" s="52">
        <v>8</v>
      </c>
      <c r="I16" s="52">
        <v>3</v>
      </c>
      <c r="J16" s="47">
        <f t="shared" si="1"/>
        <v>15</v>
      </c>
      <c r="K16" s="47">
        <f t="shared" si="2"/>
        <v>22.939999999999998</v>
      </c>
      <c r="L16" s="52">
        <v>5</v>
      </c>
      <c r="M16" s="52">
        <v>9.3800000000000008</v>
      </c>
      <c r="N16" s="52">
        <v>4.0599999999999996</v>
      </c>
      <c r="O16" s="47">
        <f t="shared" si="3"/>
        <v>18.440000000000001</v>
      </c>
      <c r="P16" s="52">
        <v>2.81</v>
      </c>
      <c r="Q16" s="52">
        <v>4.6399999999999997</v>
      </c>
      <c r="R16" s="52">
        <v>2.7</v>
      </c>
      <c r="S16" s="47">
        <f t="shared" si="4"/>
        <v>10.149999999999999</v>
      </c>
      <c r="T16" s="52">
        <v>1.78</v>
      </c>
      <c r="U16" s="52">
        <v>3.27</v>
      </c>
      <c r="V16" s="52">
        <v>1.88</v>
      </c>
      <c r="W16" s="47">
        <f t="shared" si="5"/>
        <v>6.93</v>
      </c>
      <c r="X16" s="52">
        <v>4.5</v>
      </c>
      <c r="Y16" s="52">
        <v>8.3800000000000008</v>
      </c>
      <c r="Z16" s="47">
        <f t="shared" si="6"/>
        <v>12.88</v>
      </c>
      <c r="AA16" s="101">
        <v>71.33</v>
      </c>
      <c r="AB16" s="49" t="str">
        <f t="shared" si="7"/>
        <v>BB</v>
      </c>
      <c r="AC16" s="49" t="str">
        <f t="shared" si="8"/>
        <v>Sangat Baik</v>
      </c>
      <c r="AD16" s="87" t="s">
        <v>77</v>
      </c>
      <c r="AE16" s="88">
        <f t="shared" si="9"/>
        <v>14</v>
      </c>
    </row>
    <row r="17" spans="1:33" s="50" customFormat="1" ht="12.75" x14ac:dyDescent="0.2">
      <c r="A17" s="98">
        <f t="shared" si="10"/>
        <v>9</v>
      </c>
      <c r="B17" s="55" t="s">
        <v>85</v>
      </c>
      <c r="C17" s="52">
        <v>1.89</v>
      </c>
      <c r="D17" s="52">
        <v>4.38</v>
      </c>
      <c r="E17" s="52">
        <v>2.25</v>
      </c>
      <c r="F17" s="47">
        <f t="shared" si="0"/>
        <v>8.52</v>
      </c>
      <c r="G17" s="52">
        <v>3.75</v>
      </c>
      <c r="H17" s="52">
        <v>9.25</v>
      </c>
      <c r="I17" s="52">
        <v>3.6</v>
      </c>
      <c r="J17" s="47">
        <f t="shared" si="1"/>
        <v>16.600000000000001</v>
      </c>
      <c r="K17" s="47">
        <f t="shared" si="2"/>
        <v>25.12</v>
      </c>
      <c r="L17" s="52">
        <v>5</v>
      </c>
      <c r="M17" s="52">
        <v>10</v>
      </c>
      <c r="N17" s="52">
        <v>4.38</v>
      </c>
      <c r="O17" s="47">
        <f t="shared" si="3"/>
        <v>19.38</v>
      </c>
      <c r="P17" s="52">
        <v>2.81</v>
      </c>
      <c r="Q17" s="52">
        <v>4.55</v>
      </c>
      <c r="R17" s="52">
        <v>2.7</v>
      </c>
      <c r="S17" s="47">
        <f t="shared" si="4"/>
        <v>10.059999999999999</v>
      </c>
      <c r="T17" s="52">
        <v>2</v>
      </c>
      <c r="U17" s="52">
        <v>3.2</v>
      </c>
      <c r="V17" s="52">
        <v>1.5</v>
      </c>
      <c r="W17" s="47">
        <f t="shared" si="5"/>
        <v>6.7</v>
      </c>
      <c r="X17" s="52">
        <v>5</v>
      </c>
      <c r="Y17" s="52">
        <v>7.39</v>
      </c>
      <c r="Z17" s="47">
        <f t="shared" si="6"/>
        <v>12.39</v>
      </c>
      <c r="AA17" s="47">
        <f>K17+O17+S17+W17+Z17</f>
        <v>73.650000000000006</v>
      </c>
      <c r="AB17" s="49" t="str">
        <f t="shared" si="7"/>
        <v>BB</v>
      </c>
      <c r="AC17" s="49" t="str">
        <f t="shared" si="8"/>
        <v>Sangat Baik</v>
      </c>
      <c r="AD17" s="87" t="s">
        <v>69</v>
      </c>
      <c r="AE17" s="88">
        <f t="shared" si="9"/>
        <v>8</v>
      </c>
    </row>
    <row r="18" spans="1:33" s="50" customFormat="1" ht="12.75" x14ac:dyDescent="0.2">
      <c r="A18" s="98">
        <f t="shared" si="10"/>
        <v>10</v>
      </c>
      <c r="B18" s="55" t="s">
        <v>246</v>
      </c>
      <c r="C18" s="52">
        <v>2</v>
      </c>
      <c r="D18" s="52">
        <v>4.53</v>
      </c>
      <c r="E18" s="52">
        <v>2.25</v>
      </c>
      <c r="F18" s="47">
        <f t="shared" si="0"/>
        <v>8.7800000000000011</v>
      </c>
      <c r="G18" s="52">
        <v>4</v>
      </c>
      <c r="H18" s="52">
        <v>10</v>
      </c>
      <c r="I18" s="52">
        <v>4.8</v>
      </c>
      <c r="J18" s="47">
        <f t="shared" si="1"/>
        <v>18.8</v>
      </c>
      <c r="K18" s="47">
        <f t="shared" si="2"/>
        <v>27.580000000000002</v>
      </c>
      <c r="L18" s="52">
        <v>5</v>
      </c>
      <c r="M18" s="52">
        <v>10.31</v>
      </c>
      <c r="N18" s="52">
        <v>3.44</v>
      </c>
      <c r="O18" s="47">
        <f t="shared" si="3"/>
        <v>18.75</v>
      </c>
      <c r="P18" s="52">
        <v>3</v>
      </c>
      <c r="Q18" s="52">
        <v>5.18</v>
      </c>
      <c r="R18" s="52">
        <v>2.7</v>
      </c>
      <c r="S18" s="47">
        <f t="shared" si="4"/>
        <v>10.879999999999999</v>
      </c>
      <c r="T18" s="52">
        <v>2</v>
      </c>
      <c r="U18" s="52">
        <v>3.2</v>
      </c>
      <c r="V18" s="52">
        <v>1.5</v>
      </c>
      <c r="W18" s="47">
        <f t="shared" si="5"/>
        <v>6.7</v>
      </c>
      <c r="X18" s="52">
        <v>4.5</v>
      </c>
      <c r="Y18" s="52">
        <v>6.14</v>
      </c>
      <c r="Z18" s="47">
        <f t="shared" si="6"/>
        <v>10.64</v>
      </c>
      <c r="AA18" s="47">
        <v>74.540000000000006</v>
      </c>
      <c r="AB18" s="49" t="str">
        <f t="shared" si="7"/>
        <v>BB</v>
      </c>
      <c r="AC18" s="49" t="str">
        <f t="shared" si="8"/>
        <v>Sangat Baik</v>
      </c>
      <c r="AD18" s="87" t="s">
        <v>77</v>
      </c>
      <c r="AE18" s="88">
        <f t="shared" si="9"/>
        <v>5</v>
      </c>
    </row>
    <row r="19" spans="1:33" s="50" customFormat="1" ht="12.75" x14ac:dyDescent="0.2">
      <c r="A19" s="98">
        <f t="shared" si="10"/>
        <v>11</v>
      </c>
      <c r="B19" s="102" t="s">
        <v>245</v>
      </c>
      <c r="C19" s="52">
        <v>2</v>
      </c>
      <c r="D19" s="52">
        <v>4.38</v>
      </c>
      <c r="E19" s="52">
        <v>2.25</v>
      </c>
      <c r="F19" s="47">
        <f t="shared" si="0"/>
        <v>8.629999999999999</v>
      </c>
      <c r="G19" s="52">
        <v>2.75</v>
      </c>
      <c r="H19" s="52">
        <v>10</v>
      </c>
      <c r="I19" s="52">
        <v>4.8</v>
      </c>
      <c r="J19" s="47">
        <f t="shared" si="1"/>
        <v>17.55</v>
      </c>
      <c r="K19" s="47">
        <f t="shared" si="2"/>
        <v>26.18</v>
      </c>
      <c r="L19" s="52">
        <v>3.75</v>
      </c>
      <c r="M19" s="52">
        <v>9.3800000000000008</v>
      </c>
      <c r="N19" s="52">
        <v>3.75</v>
      </c>
      <c r="O19" s="47">
        <f t="shared" si="3"/>
        <v>16.880000000000003</v>
      </c>
      <c r="P19" s="52">
        <v>1.88</v>
      </c>
      <c r="Q19" s="52">
        <v>4.55</v>
      </c>
      <c r="R19" s="52">
        <v>2.7</v>
      </c>
      <c r="S19" s="47">
        <f t="shared" si="4"/>
        <v>9.129999999999999</v>
      </c>
      <c r="T19" s="52">
        <v>1.56</v>
      </c>
      <c r="U19" s="52">
        <v>1.95</v>
      </c>
      <c r="V19" s="52">
        <v>1.1299999999999999</v>
      </c>
      <c r="W19" s="47">
        <f t="shared" si="5"/>
        <v>4.6399999999999997</v>
      </c>
      <c r="X19" s="52">
        <v>3.5</v>
      </c>
      <c r="Y19" s="52">
        <v>9.25</v>
      </c>
      <c r="Z19" s="47">
        <f t="shared" si="6"/>
        <v>12.75</v>
      </c>
      <c r="AA19" s="47">
        <v>69.56</v>
      </c>
      <c r="AB19" s="49" t="str">
        <f t="shared" si="7"/>
        <v>B</v>
      </c>
      <c r="AC19" s="49" t="str">
        <f t="shared" si="8"/>
        <v>Baik</v>
      </c>
      <c r="AD19" s="87" t="s">
        <v>77</v>
      </c>
      <c r="AE19" s="88">
        <f t="shared" si="9"/>
        <v>21</v>
      </c>
    </row>
    <row r="20" spans="1:33" s="50" customFormat="1" ht="12.75" x14ac:dyDescent="0.2">
      <c r="A20" s="98">
        <f t="shared" si="10"/>
        <v>12</v>
      </c>
      <c r="B20" s="57" t="s">
        <v>61</v>
      </c>
      <c r="C20" s="52">
        <v>1.94</v>
      </c>
      <c r="D20" s="52">
        <v>4.38</v>
      </c>
      <c r="E20" s="52">
        <v>2.25</v>
      </c>
      <c r="F20" s="47">
        <f t="shared" si="0"/>
        <v>8.57</v>
      </c>
      <c r="G20" s="52">
        <v>4</v>
      </c>
      <c r="H20" s="52">
        <v>8.75</v>
      </c>
      <c r="I20" s="52">
        <v>3.6</v>
      </c>
      <c r="J20" s="47">
        <f t="shared" si="1"/>
        <v>16.350000000000001</v>
      </c>
      <c r="K20" s="47">
        <f t="shared" si="2"/>
        <v>24.92</v>
      </c>
      <c r="L20" s="52">
        <v>5</v>
      </c>
      <c r="M20" s="52">
        <v>10.94</v>
      </c>
      <c r="N20" s="52">
        <v>4.0599999999999996</v>
      </c>
      <c r="O20" s="47">
        <f t="shared" si="3"/>
        <v>20</v>
      </c>
      <c r="P20" s="52">
        <v>3</v>
      </c>
      <c r="Q20" s="52">
        <v>5.81</v>
      </c>
      <c r="R20" s="52">
        <v>2.7</v>
      </c>
      <c r="S20" s="47">
        <f t="shared" si="4"/>
        <v>11.509999999999998</v>
      </c>
      <c r="T20" s="52">
        <v>1.78</v>
      </c>
      <c r="U20" s="52">
        <v>3.27</v>
      </c>
      <c r="V20" s="52">
        <v>1.88</v>
      </c>
      <c r="W20" s="47">
        <f t="shared" si="5"/>
        <v>6.93</v>
      </c>
      <c r="X20" s="52">
        <v>4.5</v>
      </c>
      <c r="Y20" s="52">
        <v>6.8</v>
      </c>
      <c r="Z20" s="47">
        <f t="shared" si="6"/>
        <v>11.3</v>
      </c>
      <c r="AA20" s="47">
        <v>74.650000000000006</v>
      </c>
      <c r="AB20" s="49" t="str">
        <f t="shared" si="7"/>
        <v>BB</v>
      </c>
      <c r="AC20" s="49" t="str">
        <f t="shared" si="8"/>
        <v>Sangat Baik</v>
      </c>
      <c r="AD20" s="87" t="s">
        <v>77</v>
      </c>
      <c r="AE20" s="88">
        <f t="shared" si="9"/>
        <v>4</v>
      </c>
      <c r="AG20" s="58"/>
    </row>
    <row r="21" spans="1:33" s="50" customFormat="1" ht="12.75" x14ac:dyDescent="0.2">
      <c r="A21" s="98">
        <f t="shared" si="10"/>
        <v>13</v>
      </c>
      <c r="B21" s="53" t="s">
        <v>126</v>
      </c>
      <c r="C21" s="52">
        <v>2</v>
      </c>
      <c r="D21" s="52">
        <v>4.84</v>
      </c>
      <c r="E21" s="52">
        <v>2.25</v>
      </c>
      <c r="F21" s="47">
        <f t="shared" si="0"/>
        <v>9.09</v>
      </c>
      <c r="G21" s="52">
        <v>4</v>
      </c>
      <c r="H21" s="52">
        <v>8.5</v>
      </c>
      <c r="I21" s="52">
        <v>3</v>
      </c>
      <c r="J21" s="47">
        <f t="shared" si="1"/>
        <v>15.5</v>
      </c>
      <c r="K21" s="47">
        <f t="shared" si="2"/>
        <v>24.59</v>
      </c>
      <c r="L21" s="52">
        <v>5</v>
      </c>
      <c r="M21" s="52">
        <v>9.69</v>
      </c>
      <c r="N21" s="52">
        <v>4.38</v>
      </c>
      <c r="O21" s="47">
        <f t="shared" si="3"/>
        <v>19.07</v>
      </c>
      <c r="P21" s="52">
        <v>3</v>
      </c>
      <c r="Q21" s="52">
        <v>5.27</v>
      </c>
      <c r="R21" s="52">
        <v>2.7</v>
      </c>
      <c r="S21" s="47">
        <f t="shared" si="4"/>
        <v>10.969999999999999</v>
      </c>
      <c r="T21" s="52">
        <v>1.78</v>
      </c>
      <c r="U21" s="52">
        <v>2.99</v>
      </c>
      <c r="V21" s="52">
        <v>1.5</v>
      </c>
      <c r="W21" s="47">
        <f t="shared" si="5"/>
        <v>6.2700000000000005</v>
      </c>
      <c r="X21" s="52">
        <v>4</v>
      </c>
      <c r="Y21" s="52">
        <v>6.1</v>
      </c>
      <c r="Z21" s="47">
        <f t="shared" si="6"/>
        <v>10.1</v>
      </c>
      <c r="AA21" s="47">
        <f>K21+O21+S21+W21+Z21</f>
        <v>71</v>
      </c>
      <c r="AB21" s="49" t="str">
        <f t="shared" si="7"/>
        <v>BB</v>
      </c>
      <c r="AC21" s="49" t="str">
        <f t="shared" si="8"/>
        <v>Sangat Baik</v>
      </c>
      <c r="AD21" s="87" t="s">
        <v>77</v>
      </c>
      <c r="AE21" s="88">
        <f t="shared" si="9"/>
        <v>15</v>
      </c>
    </row>
    <row r="22" spans="1:33" s="50" customFormat="1" ht="12.75" x14ac:dyDescent="0.2">
      <c r="A22" s="98">
        <f t="shared" si="10"/>
        <v>14</v>
      </c>
      <c r="B22" s="55" t="s">
        <v>90</v>
      </c>
      <c r="C22" s="52">
        <v>1.72</v>
      </c>
      <c r="D22" s="52">
        <v>3.75</v>
      </c>
      <c r="E22" s="52">
        <v>1.5</v>
      </c>
      <c r="F22" s="47">
        <f t="shared" si="0"/>
        <v>6.97</v>
      </c>
      <c r="G22" s="52">
        <v>3.75</v>
      </c>
      <c r="H22" s="52">
        <v>7</v>
      </c>
      <c r="I22" s="52">
        <v>2.4</v>
      </c>
      <c r="J22" s="47">
        <f t="shared" si="1"/>
        <v>13.15</v>
      </c>
      <c r="K22" s="47">
        <f t="shared" si="2"/>
        <v>20.12</v>
      </c>
      <c r="L22" s="52">
        <v>4.38</v>
      </c>
      <c r="M22" s="52">
        <v>8.1300000000000008</v>
      </c>
      <c r="N22" s="52">
        <v>3.13</v>
      </c>
      <c r="O22" s="47">
        <f t="shared" si="3"/>
        <v>15.64</v>
      </c>
      <c r="P22" s="52">
        <v>2.81</v>
      </c>
      <c r="Q22" s="52">
        <v>4.0999999999999996</v>
      </c>
      <c r="R22" s="52">
        <v>2.7</v>
      </c>
      <c r="S22" s="47">
        <f t="shared" si="4"/>
        <v>9.61</v>
      </c>
      <c r="T22" s="52">
        <v>1.78</v>
      </c>
      <c r="U22" s="52">
        <v>3.27</v>
      </c>
      <c r="V22" s="52">
        <v>1.5</v>
      </c>
      <c r="W22" s="47">
        <f t="shared" si="5"/>
        <v>6.55</v>
      </c>
      <c r="X22" s="52">
        <v>5</v>
      </c>
      <c r="Y22" s="52">
        <v>9.35</v>
      </c>
      <c r="Z22" s="47">
        <f t="shared" si="6"/>
        <v>14.35</v>
      </c>
      <c r="AA22" s="47">
        <v>66.260000000000005</v>
      </c>
      <c r="AB22" s="49" t="str">
        <f t="shared" si="7"/>
        <v>B</v>
      </c>
      <c r="AC22" s="49" t="str">
        <f t="shared" si="8"/>
        <v>Baik</v>
      </c>
      <c r="AD22" s="87" t="s">
        <v>69</v>
      </c>
      <c r="AE22" s="88">
        <f t="shared" si="9"/>
        <v>28</v>
      </c>
    </row>
    <row r="23" spans="1:33" s="50" customFormat="1" ht="25.5" x14ac:dyDescent="0.2">
      <c r="A23" s="98">
        <f t="shared" si="10"/>
        <v>15</v>
      </c>
      <c r="B23" s="104" t="s">
        <v>144</v>
      </c>
      <c r="C23" s="52">
        <v>2</v>
      </c>
      <c r="D23" s="52">
        <v>5</v>
      </c>
      <c r="E23" s="52">
        <v>1.5</v>
      </c>
      <c r="F23" s="47">
        <f t="shared" si="0"/>
        <v>8.5</v>
      </c>
      <c r="G23" s="52">
        <v>3.75</v>
      </c>
      <c r="H23" s="52">
        <v>8.5</v>
      </c>
      <c r="I23" s="52">
        <v>3.6</v>
      </c>
      <c r="J23" s="47">
        <f t="shared" si="1"/>
        <v>15.85</v>
      </c>
      <c r="K23" s="47">
        <f t="shared" si="2"/>
        <v>24.35</v>
      </c>
      <c r="L23" s="52">
        <v>4.6900000000000004</v>
      </c>
      <c r="M23" s="52">
        <v>9.3800000000000008</v>
      </c>
      <c r="N23" s="52">
        <v>4.0599999999999996</v>
      </c>
      <c r="O23" s="47">
        <f t="shared" ref="O23:O51" si="11">L23+M23+N23</f>
        <v>18.13</v>
      </c>
      <c r="P23" s="52">
        <v>2.81</v>
      </c>
      <c r="Q23" s="52">
        <v>4.91</v>
      </c>
      <c r="R23" s="52">
        <v>2.7</v>
      </c>
      <c r="S23" s="47">
        <f t="shared" si="4"/>
        <v>10.420000000000002</v>
      </c>
      <c r="T23" s="52">
        <v>1.56</v>
      </c>
      <c r="U23" s="52">
        <v>2.16</v>
      </c>
      <c r="V23" s="52">
        <v>1.1299999999999999</v>
      </c>
      <c r="W23" s="47">
        <f t="shared" si="5"/>
        <v>4.8499999999999996</v>
      </c>
      <c r="X23" s="52">
        <v>4</v>
      </c>
      <c r="Y23" s="52">
        <v>7.84</v>
      </c>
      <c r="Z23" s="47">
        <f t="shared" si="6"/>
        <v>11.84</v>
      </c>
      <c r="AA23" s="47">
        <v>69.58</v>
      </c>
      <c r="AB23" s="49" t="str">
        <f t="shared" si="7"/>
        <v>B</v>
      </c>
      <c r="AC23" s="49" t="str">
        <f t="shared" si="8"/>
        <v>Baik</v>
      </c>
      <c r="AD23" s="87" t="s">
        <v>106</v>
      </c>
      <c r="AE23" s="88">
        <f t="shared" si="9"/>
        <v>20</v>
      </c>
    </row>
    <row r="24" spans="1:33" s="50" customFormat="1" ht="12.75" x14ac:dyDescent="0.2">
      <c r="A24" s="98">
        <f t="shared" si="10"/>
        <v>16</v>
      </c>
      <c r="B24" s="55" t="s">
        <v>78</v>
      </c>
      <c r="C24" s="52"/>
      <c r="D24" s="52"/>
      <c r="E24" s="52"/>
      <c r="F24" s="47">
        <f t="shared" si="0"/>
        <v>0</v>
      </c>
      <c r="G24" s="52"/>
      <c r="H24" s="52"/>
      <c r="I24" s="52"/>
      <c r="J24" s="47">
        <f t="shared" si="1"/>
        <v>0</v>
      </c>
      <c r="K24" s="47">
        <f t="shared" si="2"/>
        <v>0</v>
      </c>
      <c r="L24" s="52"/>
      <c r="M24" s="52"/>
      <c r="N24" s="52"/>
      <c r="O24" s="47">
        <f t="shared" si="11"/>
        <v>0</v>
      </c>
      <c r="P24" s="52"/>
      <c r="Q24" s="52"/>
      <c r="R24" s="52"/>
      <c r="S24" s="47">
        <f t="shared" si="4"/>
        <v>0</v>
      </c>
      <c r="T24" s="52"/>
      <c r="U24" s="52"/>
      <c r="V24" s="52"/>
      <c r="W24" s="47">
        <f t="shared" si="5"/>
        <v>0</v>
      </c>
      <c r="X24" s="52"/>
      <c r="Y24" s="52"/>
      <c r="Z24" s="47">
        <f t="shared" si="6"/>
        <v>0</v>
      </c>
      <c r="AA24" s="47">
        <f>K24+O24+S24+W24+Z24</f>
        <v>0</v>
      </c>
      <c r="AB24" s="49" t="b">
        <f t="shared" si="7"/>
        <v>0</v>
      </c>
      <c r="AC24" s="49" t="b">
        <f t="shared" si="8"/>
        <v>0</v>
      </c>
      <c r="AD24" s="87" t="s">
        <v>106</v>
      </c>
      <c r="AE24" s="88">
        <f t="shared" si="9"/>
        <v>43</v>
      </c>
    </row>
    <row r="25" spans="1:33" s="50" customFormat="1" ht="12.75" x14ac:dyDescent="0.2">
      <c r="A25" s="98">
        <f t="shared" si="10"/>
        <v>17</v>
      </c>
      <c r="B25" s="28" t="s">
        <v>127</v>
      </c>
      <c r="C25" s="52">
        <v>1.78</v>
      </c>
      <c r="D25" s="52">
        <v>4.0599999999999996</v>
      </c>
      <c r="E25" s="52">
        <v>2</v>
      </c>
      <c r="F25" s="47">
        <f t="shared" si="0"/>
        <v>7.84</v>
      </c>
      <c r="G25" s="52">
        <v>3.75</v>
      </c>
      <c r="H25" s="52">
        <v>8.25</v>
      </c>
      <c r="I25" s="52">
        <v>3.3</v>
      </c>
      <c r="J25" s="47">
        <f t="shared" si="1"/>
        <v>15.3</v>
      </c>
      <c r="K25" s="47">
        <f t="shared" si="2"/>
        <v>23.14</v>
      </c>
      <c r="L25" s="52">
        <v>4.0599999999999996</v>
      </c>
      <c r="M25" s="52">
        <v>7.81</v>
      </c>
      <c r="N25" s="52">
        <v>3.75</v>
      </c>
      <c r="O25" s="47">
        <f t="shared" si="11"/>
        <v>15.62</v>
      </c>
      <c r="P25" s="52">
        <v>2.81</v>
      </c>
      <c r="Q25" s="52">
        <v>4.6399999999999997</v>
      </c>
      <c r="R25" s="52">
        <v>2.7</v>
      </c>
      <c r="S25" s="47">
        <f t="shared" si="4"/>
        <v>10.149999999999999</v>
      </c>
      <c r="T25" s="52">
        <v>2</v>
      </c>
      <c r="U25" s="52">
        <v>3.68</v>
      </c>
      <c r="V25" s="52">
        <v>1.5</v>
      </c>
      <c r="W25" s="47">
        <f t="shared" si="5"/>
        <v>7.18</v>
      </c>
      <c r="X25" s="52">
        <v>3</v>
      </c>
      <c r="Y25" s="52">
        <v>5.93</v>
      </c>
      <c r="Z25" s="47">
        <f t="shared" si="6"/>
        <v>8.93</v>
      </c>
      <c r="AA25" s="47">
        <v>65.03</v>
      </c>
      <c r="AB25" s="49" t="str">
        <f t="shared" si="7"/>
        <v>B</v>
      </c>
      <c r="AC25" s="49" t="str">
        <f t="shared" si="8"/>
        <v>Baik</v>
      </c>
      <c r="AD25" s="87" t="s">
        <v>69</v>
      </c>
      <c r="AE25" s="88">
        <f t="shared" si="9"/>
        <v>31</v>
      </c>
    </row>
    <row r="26" spans="1:33" s="50" customFormat="1" ht="25.5" x14ac:dyDescent="0.2">
      <c r="A26" s="98">
        <f t="shared" si="10"/>
        <v>18</v>
      </c>
      <c r="B26" s="53" t="s">
        <v>101</v>
      </c>
      <c r="C26" s="52">
        <v>2</v>
      </c>
      <c r="D26" s="52">
        <v>4.0599999999999996</v>
      </c>
      <c r="E26" s="52">
        <v>2.25</v>
      </c>
      <c r="F26" s="47">
        <f t="shared" si="0"/>
        <v>8.3099999999999987</v>
      </c>
      <c r="G26" s="52">
        <v>4</v>
      </c>
      <c r="H26" s="52">
        <v>9</v>
      </c>
      <c r="I26" s="52">
        <v>3</v>
      </c>
      <c r="J26" s="47">
        <f t="shared" si="1"/>
        <v>16</v>
      </c>
      <c r="K26" s="47">
        <f t="shared" si="2"/>
        <v>24.31</v>
      </c>
      <c r="L26" s="52">
        <v>5</v>
      </c>
      <c r="M26" s="52">
        <v>9.06</v>
      </c>
      <c r="N26" s="52">
        <v>2.5</v>
      </c>
      <c r="O26" s="47">
        <f t="shared" si="11"/>
        <v>16.560000000000002</v>
      </c>
      <c r="P26" s="52">
        <v>3</v>
      </c>
      <c r="Q26" s="52">
        <v>5.71</v>
      </c>
      <c r="R26" s="52">
        <v>2.7</v>
      </c>
      <c r="S26" s="47">
        <f t="shared" si="4"/>
        <v>11.41</v>
      </c>
      <c r="T26" s="59">
        <v>2</v>
      </c>
      <c r="U26" s="52">
        <v>3.41</v>
      </c>
      <c r="V26" s="52">
        <v>1.1299999999999999</v>
      </c>
      <c r="W26" s="47">
        <f t="shared" si="5"/>
        <v>6.54</v>
      </c>
      <c r="X26" s="52">
        <v>5</v>
      </c>
      <c r="Y26" s="52">
        <v>9.69</v>
      </c>
      <c r="Z26" s="47">
        <f t="shared" si="6"/>
        <v>14.69</v>
      </c>
      <c r="AA26" s="47">
        <f>K26+O26+S26+W26+Z26</f>
        <v>73.510000000000005</v>
      </c>
      <c r="AB26" s="49" t="str">
        <f t="shared" si="7"/>
        <v>BB</v>
      </c>
      <c r="AC26" s="49" t="str">
        <f t="shared" si="8"/>
        <v>Sangat Baik</v>
      </c>
      <c r="AD26" s="87" t="s">
        <v>69</v>
      </c>
      <c r="AE26" s="88">
        <f t="shared" si="9"/>
        <v>9</v>
      </c>
    </row>
    <row r="27" spans="1:33" s="50" customFormat="1" ht="12.75" x14ac:dyDescent="0.2">
      <c r="A27" s="98">
        <f t="shared" si="10"/>
        <v>19</v>
      </c>
      <c r="B27" s="55" t="s">
        <v>128</v>
      </c>
      <c r="C27" s="52"/>
      <c r="D27" s="52"/>
      <c r="E27" s="52"/>
      <c r="F27" s="47">
        <f t="shared" si="0"/>
        <v>0</v>
      </c>
      <c r="G27" s="52"/>
      <c r="H27" s="52"/>
      <c r="I27" s="52"/>
      <c r="J27" s="47">
        <f t="shared" si="1"/>
        <v>0</v>
      </c>
      <c r="K27" s="47">
        <f t="shared" si="2"/>
        <v>0</v>
      </c>
      <c r="L27" s="52"/>
      <c r="M27" s="52"/>
      <c r="N27" s="52"/>
      <c r="O27" s="47">
        <f t="shared" si="11"/>
        <v>0</v>
      </c>
      <c r="P27" s="52"/>
      <c r="Q27" s="52"/>
      <c r="R27" s="52"/>
      <c r="S27" s="47">
        <f t="shared" si="4"/>
        <v>0</v>
      </c>
      <c r="T27" s="52"/>
      <c r="U27" s="52"/>
      <c r="V27" s="52"/>
      <c r="W27" s="47">
        <f t="shared" si="5"/>
        <v>0</v>
      </c>
      <c r="X27" s="52"/>
      <c r="Y27" s="52"/>
      <c r="Z27" s="47">
        <f t="shared" si="6"/>
        <v>0</v>
      </c>
      <c r="AA27" s="47">
        <v>64.03</v>
      </c>
      <c r="AB27" s="49" t="str">
        <f t="shared" si="7"/>
        <v>B</v>
      </c>
      <c r="AC27" s="49" t="str">
        <f t="shared" si="8"/>
        <v>Baik</v>
      </c>
      <c r="AD27" s="87" t="s">
        <v>66</v>
      </c>
      <c r="AE27" s="88">
        <f t="shared" si="9"/>
        <v>32</v>
      </c>
    </row>
    <row r="28" spans="1:33" s="50" customFormat="1" ht="12.75" x14ac:dyDescent="0.2">
      <c r="A28" s="98">
        <f t="shared" si="10"/>
        <v>20</v>
      </c>
      <c r="B28" s="57" t="s">
        <v>109</v>
      </c>
      <c r="C28" s="52">
        <v>2</v>
      </c>
      <c r="D28" s="52">
        <v>5</v>
      </c>
      <c r="E28" s="52">
        <v>1.75</v>
      </c>
      <c r="F28" s="47">
        <f t="shared" si="0"/>
        <v>8.75</v>
      </c>
      <c r="G28" s="52">
        <v>3.75</v>
      </c>
      <c r="H28" s="52">
        <v>8.25</v>
      </c>
      <c r="I28" s="52">
        <v>3</v>
      </c>
      <c r="J28" s="47">
        <f t="shared" si="1"/>
        <v>15</v>
      </c>
      <c r="K28" s="47">
        <f t="shared" si="2"/>
        <v>23.75</v>
      </c>
      <c r="L28" s="52">
        <v>4.6900000000000004</v>
      </c>
      <c r="M28" s="52">
        <v>9.3800000000000008</v>
      </c>
      <c r="N28" s="52">
        <v>3.13</v>
      </c>
      <c r="O28" s="47">
        <f t="shared" si="11"/>
        <v>17.2</v>
      </c>
      <c r="P28" s="52">
        <v>2.81</v>
      </c>
      <c r="Q28" s="52">
        <v>4.91</v>
      </c>
      <c r="R28" s="52">
        <v>2.7</v>
      </c>
      <c r="S28" s="47">
        <f t="shared" si="4"/>
        <v>10.420000000000002</v>
      </c>
      <c r="T28" s="52">
        <v>1.56</v>
      </c>
      <c r="U28" s="52">
        <v>1.25</v>
      </c>
      <c r="V28" s="52">
        <v>0</v>
      </c>
      <c r="W28" s="47">
        <f t="shared" si="5"/>
        <v>2.81</v>
      </c>
      <c r="X28" s="52">
        <v>4</v>
      </c>
      <c r="Y28" s="52">
        <v>7.79</v>
      </c>
      <c r="Z28" s="47">
        <f t="shared" si="6"/>
        <v>11.79</v>
      </c>
      <c r="AA28" s="47">
        <v>65.959999999999994</v>
      </c>
      <c r="AB28" s="49" t="str">
        <f t="shared" si="7"/>
        <v>B</v>
      </c>
      <c r="AC28" s="49" t="str">
        <f t="shared" si="8"/>
        <v>Baik</v>
      </c>
      <c r="AD28" s="87" t="s">
        <v>106</v>
      </c>
      <c r="AE28" s="88">
        <f t="shared" si="9"/>
        <v>29</v>
      </c>
    </row>
    <row r="29" spans="1:33" s="50" customFormat="1" ht="12.75" x14ac:dyDescent="0.2">
      <c r="A29" s="98">
        <f t="shared" si="10"/>
        <v>21</v>
      </c>
      <c r="B29" s="57" t="s">
        <v>108</v>
      </c>
      <c r="C29" s="52">
        <v>1.83</v>
      </c>
      <c r="D29" s="52">
        <v>4.0599999999999996</v>
      </c>
      <c r="E29" s="52">
        <v>2.25</v>
      </c>
      <c r="F29" s="47">
        <f t="shared" si="0"/>
        <v>8.14</v>
      </c>
      <c r="G29" s="52">
        <v>4</v>
      </c>
      <c r="H29" s="52">
        <v>8.5</v>
      </c>
      <c r="I29" s="52">
        <v>3.3</v>
      </c>
      <c r="J29" s="101">
        <f t="shared" si="1"/>
        <v>15.8</v>
      </c>
      <c r="K29" s="47">
        <f t="shared" si="2"/>
        <v>23.94</v>
      </c>
      <c r="L29" s="52">
        <v>3.13</v>
      </c>
      <c r="M29" s="52">
        <v>7.81</v>
      </c>
      <c r="N29" s="52">
        <v>1.88</v>
      </c>
      <c r="O29" s="47">
        <f t="shared" si="11"/>
        <v>12.82</v>
      </c>
      <c r="P29" s="52">
        <v>3</v>
      </c>
      <c r="Q29" s="52">
        <v>5.98</v>
      </c>
      <c r="R29" s="52">
        <v>2.7</v>
      </c>
      <c r="S29" s="47">
        <f t="shared" si="4"/>
        <v>11.68</v>
      </c>
      <c r="T29" s="52">
        <v>2</v>
      </c>
      <c r="U29" s="52">
        <v>3.68</v>
      </c>
      <c r="V29" s="52">
        <v>1.88</v>
      </c>
      <c r="W29" s="47">
        <f t="shared" si="5"/>
        <v>7.56</v>
      </c>
      <c r="X29" s="52">
        <v>4.5</v>
      </c>
      <c r="Y29" s="52">
        <v>3</v>
      </c>
      <c r="Z29" s="47">
        <f t="shared" si="6"/>
        <v>7.5</v>
      </c>
      <c r="AA29" s="47">
        <f>K29+O29+S29+W29+Z29</f>
        <v>63.500000000000007</v>
      </c>
      <c r="AB29" s="49" t="str">
        <f t="shared" si="7"/>
        <v>B</v>
      </c>
      <c r="AC29" s="49" t="str">
        <f t="shared" si="8"/>
        <v>Baik</v>
      </c>
      <c r="AD29" s="87" t="s">
        <v>69</v>
      </c>
      <c r="AE29" s="88">
        <f t="shared" si="9"/>
        <v>33</v>
      </c>
    </row>
    <row r="30" spans="1:33" s="50" customFormat="1" ht="25.5" x14ac:dyDescent="0.2">
      <c r="A30" s="98">
        <f t="shared" si="10"/>
        <v>22</v>
      </c>
      <c r="B30" s="64" t="s">
        <v>119</v>
      </c>
      <c r="C30" s="52">
        <v>2</v>
      </c>
      <c r="D30" s="52">
        <v>4.22</v>
      </c>
      <c r="E30" s="52">
        <v>2.25</v>
      </c>
      <c r="F30" s="47">
        <f t="shared" si="0"/>
        <v>8.4699999999999989</v>
      </c>
      <c r="G30" s="52">
        <v>3.75</v>
      </c>
      <c r="H30" s="52">
        <v>8.5</v>
      </c>
      <c r="I30" s="52">
        <v>3.6</v>
      </c>
      <c r="J30" s="47">
        <f t="shared" si="1"/>
        <v>15.85</v>
      </c>
      <c r="K30" s="47">
        <f t="shared" si="2"/>
        <v>24.32</v>
      </c>
      <c r="L30" s="52">
        <v>5</v>
      </c>
      <c r="M30" s="52">
        <v>10.63</v>
      </c>
      <c r="N30" s="52">
        <v>3.75</v>
      </c>
      <c r="O30" s="47">
        <f t="shared" si="11"/>
        <v>19.380000000000003</v>
      </c>
      <c r="P30" s="52">
        <v>2.81</v>
      </c>
      <c r="Q30" s="52">
        <v>4.91</v>
      </c>
      <c r="R30" s="52">
        <v>2.7</v>
      </c>
      <c r="S30" s="47">
        <f t="shared" si="4"/>
        <v>10.420000000000002</v>
      </c>
      <c r="T30" s="52">
        <v>1.78</v>
      </c>
      <c r="U30" s="52">
        <v>3.27</v>
      </c>
      <c r="V30" s="52">
        <v>1.88</v>
      </c>
      <c r="W30" s="47">
        <f t="shared" si="5"/>
        <v>6.93</v>
      </c>
      <c r="X30" s="52">
        <v>5</v>
      </c>
      <c r="Y30" s="52">
        <v>8.1</v>
      </c>
      <c r="Z30" s="47">
        <f t="shared" si="6"/>
        <v>13.1</v>
      </c>
      <c r="AA30" s="47">
        <v>74.13</v>
      </c>
      <c r="AB30" s="49" t="str">
        <f t="shared" si="7"/>
        <v>BB</v>
      </c>
      <c r="AC30" s="49" t="str">
        <f t="shared" si="8"/>
        <v>Sangat Baik</v>
      </c>
      <c r="AD30" s="87"/>
      <c r="AE30" s="88"/>
    </row>
    <row r="31" spans="1:33" s="50" customFormat="1" ht="12.75" x14ac:dyDescent="0.2">
      <c r="A31" s="98">
        <f t="shared" si="10"/>
        <v>23</v>
      </c>
      <c r="B31" s="54" t="s">
        <v>129</v>
      </c>
      <c r="C31" s="52">
        <v>1.94</v>
      </c>
      <c r="D31" s="52">
        <v>4.38</v>
      </c>
      <c r="E31" s="52">
        <v>2.25</v>
      </c>
      <c r="F31" s="47">
        <f t="shared" si="0"/>
        <v>8.57</v>
      </c>
      <c r="G31" s="52">
        <v>4</v>
      </c>
      <c r="H31" s="52">
        <v>8.25</v>
      </c>
      <c r="I31" s="52">
        <v>3</v>
      </c>
      <c r="J31" s="47">
        <f t="shared" si="1"/>
        <v>15.25</v>
      </c>
      <c r="K31" s="47">
        <f t="shared" si="2"/>
        <v>23.82</v>
      </c>
      <c r="L31" s="52">
        <v>5</v>
      </c>
      <c r="M31" s="52">
        <v>11.25</v>
      </c>
      <c r="N31" s="52">
        <v>4.38</v>
      </c>
      <c r="O31" s="47">
        <f t="shared" si="11"/>
        <v>20.63</v>
      </c>
      <c r="P31" s="52">
        <v>3</v>
      </c>
      <c r="Q31" s="52">
        <v>6.7</v>
      </c>
      <c r="R31" s="52">
        <v>2.7</v>
      </c>
      <c r="S31" s="47">
        <f t="shared" si="4"/>
        <v>12.399999999999999</v>
      </c>
      <c r="T31" s="52">
        <v>1.78</v>
      </c>
      <c r="U31" s="52">
        <v>3.27</v>
      </c>
      <c r="V31" s="52">
        <v>1.5</v>
      </c>
      <c r="W31" s="47">
        <f t="shared" si="5"/>
        <v>6.55</v>
      </c>
      <c r="X31" s="52">
        <v>3.25</v>
      </c>
      <c r="Y31" s="52">
        <v>5.98</v>
      </c>
      <c r="Z31" s="47">
        <f t="shared" si="6"/>
        <v>9.23</v>
      </c>
      <c r="AA31" s="47">
        <v>72.63</v>
      </c>
      <c r="AB31" s="49" t="str">
        <f t="shared" si="7"/>
        <v>BB</v>
      </c>
      <c r="AC31" s="49" t="str">
        <f t="shared" si="8"/>
        <v>Sangat Baik</v>
      </c>
      <c r="AD31" s="87" t="s">
        <v>106</v>
      </c>
      <c r="AE31" s="88">
        <f t="shared" ref="AE31:AE51" si="12">RANK(AA31,$AA$9:$AA$51)</f>
        <v>10</v>
      </c>
    </row>
    <row r="32" spans="1:33" s="50" customFormat="1" ht="12.75" x14ac:dyDescent="0.2">
      <c r="A32" s="98">
        <f t="shared" si="10"/>
        <v>24</v>
      </c>
      <c r="B32" s="60" t="s">
        <v>110</v>
      </c>
      <c r="C32" s="52">
        <v>2</v>
      </c>
      <c r="D32" s="52">
        <v>4.53</v>
      </c>
      <c r="E32" s="52">
        <v>2.25</v>
      </c>
      <c r="F32" s="47">
        <f t="shared" si="0"/>
        <v>8.7800000000000011</v>
      </c>
      <c r="G32" s="52">
        <v>4</v>
      </c>
      <c r="H32" s="52">
        <v>8.5</v>
      </c>
      <c r="I32" s="52">
        <v>3.6</v>
      </c>
      <c r="J32" s="47">
        <f t="shared" si="1"/>
        <v>16.100000000000001</v>
      </c>
      <c r="K32" s="47">
        <f t="shared" si="2"/>
        <v>24.880000000000003</v>
      </c>
      <c r="L32" s="52">
        <v>4.0599999999999996</v>
      </c>
      <c r="M32" s="52">
        <v>8.75</v>
      </c>
      <c r="N32" s="52">
        <v>1.88</v>
      </c>
      <c r="O32" s="47">
        <f t="shared" si="11"/>
        <v>14.689999999999998</v>
      </c>
      <c r="P32" s="52">
        <v>3</v>
      </c>
      <c r="Q32" s="52">
        <v>5.18</v>
      </c>
      <c r="R32" s="52">
        <v>2.7</v>
      </c>
      <c r="S32" s="47">
        <f t="shared" si="4"/>
        <v>10.879999999999999</v>
      </c>
      <c r="T32" s="52">
        <v>1.56</v>
      </c>
      <c r="U32" s="52">
        <v>1.67</v>
      </c>
      <c r="V32" s="52">
        <v>0.75</v>
      </c>
      <c r="W32" s="47">
        <f t="shared" si="5"/>
        <v>3.98</v>
      </c>
      <c r="X32" s="52">
        <v>6</v>
      </c>
      <c r="Y32" s="52">
        <v>9.3800000000000008</v>
      </c>
      <c r="Z32" s="47">
        <f t="shared" si="6"/>
        <v>15.38</v>
      </c>
      <c r="AA32" s="47">
        <v>69.8</v>
      </c>
      <c r="AB32" s="49" t="str">
        <f t="shared" si="7"/>
        <v>B</v>
      </c>
      <c r="AC32" s="49" t="str">
        <f t="shared" si="8"/>
        <v>Baik</v>
      </c>
      <c r="AD32" s="87" t="s">
        <v>69</v>
      </c>
      <c r="AE32" s="88">
        <f t="shared" si="12"/>
        <v>17</v>
      </c>
    </row>
    <row r="33" spans="1:33" s="50" customFormat="1" ht="12.75" x14ac:dyDescent="0.2">
      <c r="A33" s="98">
        <f t="shared" si="10"/>
        <v>25</v>
      </c>
      <c r="B33" s="51" t="s">
        <v>130</v>
      </c>
      <c r="C33" s="52">
        <v>1.72</v>
      </c>
      <c r="D33" s="52">
        <v>4.38</v>
      </c>
      <c r="E33" s="52">
        <v>2.25</v>
      </c>
      <c r="F33" s="47">
        <f t="shared" si="0"/>
        <v>8.35</v>
      </c>
      <c r="G33" s="52">
        <v>3.75</v>
      </c>
      <c r="H33" s="52">
        <v>8.5</v>
      </c>
      <c r="I33" s="52">
        <v>3.6</v>
      </c>
      <c r="J33" s="47">
        <f t="shared" si="1"/>
        <v>15.85</v>
      </c>
      <c r="K33" s="47">
        <f t="shared" si="2"/>
        <v>24.2</v>
      </c>
      <c r="L33" s="52">
        <v>5</v>
      </c>
      <c r="M33" s="52">
        <v>10.63</v>
      </c>
      <c r="N33" s="52">
        <v>3.44</v>
      </c>
      <c r="O33" s="47">
        <f t="shared" si="11"/>
        <v>19.07</v>
      </c>
      <c r="P33" s="52">
        <v>2.81</v>
      </c>
      <c r="Q33" s="52">
        <v>3.3</v>
      </c>
      <c r="R33" s="52">
        <v>1.8</v>
      </c>
      <c r="S33" s="47">
        <f t="shared" si="4"/>
        <v>7.9099999999999993</v>
      </c>
      <c r="T33" s="52">
        <v>1.78</v>
      </c>
      <c r="U33" s="52">
        <v>2.37</v>
      </c>
      <c r="V33" s="52">
        <v>1.1299999999999999</v>
      </c>
      <c r="W33" s="47">
        <f t="shared" si="5"/>
        <v>5.28</v>
      </c>
      <c r="X33" s="52">
        <v>4</v>
      </c>
      <c r="Y33" s="52">
        <v>8.73</v>
      </c>
      <c r="Z33" s="47">
        <f t="shared" si="6"/>
        <v>12.73</v>
      </c>
      <c r="AA33" s="47">
        <v>69.17</v>
      </c>
      <c r="AB33" s="49" t="str">
        <f t="shared" si="7"/>
        <v>B</v>
      </c>
      <c r="AC33" s="49" t="str">
        <f t="shared" si="8"/>
        <v>Baik</v>
      </c>
      <c r="AD33" s="87" t="s">
        <v>66</v>
      </c>
      <c r="AE33" s="88">
        <f t="shared" si="12"/>
        <v>22</v>
      </c>
    </row>
    <row r="34" spans="1:33" s="50" customFormat="1" ht="12.75" x14ac:dyDescent="0.2">
      <c r="A34" s="98">
        <f t="shared" si="10"/>
        <v>26</v>
      </c>
      <c r="B34" s="56" t="s">
        <v>111</v>
      </c>
      <c r="C34" s="99">
        <v>2</v>
      </c>
      <c r="D34" s="99">
        <v>4.22</v>
      </c>
      <c r="E34" s="99">
        <v>2.25</v>
      </c>
      <c r="F34" s="100">
        <f t="shared" si="0"/>
        <v>8.4699999999999989</v>
      </c>
      <c r="G34" s="99">
        <v>4</v>
      </c>
      <c r="H34" s="99">
        <v>7.5</v>
      </c>
      <c r="I34" s="99">
        <v>2.4</v>
      </c>
      <c r="J34" s="100">
        <f t="shared" si="1"/>
        <v>13.9</v>
      </c>
      <c r="K34" s="100">
        <f t="shared" si="2"/>
        <v>22.369999999999997</v>
      </c>
      <c r="L34" s="99">
        <v>4.6900000000000004</v>
      </c>
      <c r="M34" s="99">
        <v>7.5</v>
      </c>
      <c r="N34" s="99">
        <v>1.56</v>
      </c>
      <c r="O34" s="100">
        <f t="shared" si="11"/>
        <v>13.750000000000002</v>
      </c>
      <c r="P34" s="99">
        <v>2.63</v>
      </c>
      <c r="Q34" s="99">
        <v>4.29</v>
      </c>
      <c r="R34" s="99">
        <v>2.7</v>
      </c>
      <c r="S34" s="100">
        <f t="shared" si="4"/>
        <v>9.620000000000001</v>
      </c>
      <c r="T34" s="99">
        <v>1.78</v>
      </c>
      <c r="U34" s="99">
        <v>2.37</v>
      </c>
      <c r="V34" s="99">
        <v>1.1299999999999999</v>
      </c>
      <c r="W34" s="100">
        <f t="shared" si="5"/>
        <v>5.28</v>
      </c>
      <c r="X34" s="99">
        <v>4.5</v>
      </c>
      <c r="Y34" s="99">
        <v>8</v>
      </c>
      <c r="Z34" s="100">
        <f t="shared" si="6"/>
        <v>12.5</v>
      </c>
      <c r="AA34" s="47">
        <v>63.5</v>
      </c>
      <c r="AB34" s="61" t="str">
        <f t="shared" si="7"/>
        <v>B</v>
      </c>
      <c r="AC34" s="49" t="str">
        <f t="shared" si="8"/>
        <v>Baik</v>
      </c>
      <c r="AD34" s="87" t="s">
        <v>69</v>
      </c>
      <c r="AE34" s="88">
        <f t="shared" si="12"/>
        <v>34</v>
      </c>
    </row>
    <row r="35" spans="1:33" s="50" customFormat="1" ht="25.5" x14ac:dyDescent="0.2">
      <c r="A35" s="98">
        <f t="shared" si="10"/>
        <v>27</v>
      </c>
      <c r="B35" s="56" t="s">
        <v>102</v>
      </c>
      <c r="C35" s="52">
        <v>1.72</v>
      </c>
      <c r="D35" s="52">
        <v>4.38</v>
      </c>
      <c r="E35" s="52">
        <v>2.25</v>
      </c>
      <c r="F35" s="47">
        <f t="shared" si="0"/>
        <v>8.35</v>
      </c>
      <c r="G35" s="52">
        <v>3.75</v>
      </c>
      <c r="H35" s="52">
        <v>8.5</v>
      </c>
      <c r="I35" s="52">
        <v>2.4</v>
      </c>
      <c r="J35" s="47">
        <f t="shared" si="1"/>
        <v>14.65</v>
      </c>
      <c r="K35" s="47">
        <f t="shared" si="2"/>
        <v>23</v>
      </c>
      <c r="L35" s="52">
        <v>5</v>
      </c>
      <c r="M35" s="52">
        <v>10.63</v>
      </c>
      <c r="N35" s="52">
        <v>2.19</v>
      </c>
      <c r="O35" s="47">
        <f t="shared" si="11"/>
        <v>17.82</v>
      </c>
      <c r="P35" s="52">
        <v>2.81</v>
      </c>
      <c r="Q35" s="52">
        <v>4.91</v>
      </c>
      <c r="R35" s="52">
        <v>2.7</v>
      </c>
      <c r="S35" s="47">
        <f t="shared" si="4"/>
        <v>10.420000000000002</v>
      </c>
      <c r="T35" s="52">
        <v>1.78</v>
      </c>
      <c r="U35" s="52">
        <v>2.37</v>
      </c>
      <c r="V35" s="52">
        <v>1.1299999999999999</v>
      </c>
      <c r="W35" s="62">
        <f t="shared" si="5"/>
        <v>5.28</v>
      </c>
      <c r="X35" s="52">
        <v>4</v>
      </c>
      <c r="Y35" s="52">
        <v>7.13</v>
      </c>
      <c r="Z35" s="47">
        <f t="shared" si="6"/>
        <v>11.129999999999999</v>
      </c>
      <c r="AA35" s="47">
        <v>67.63</v>
      </c>
      <c r="AB35" s="49" t="str">
        <f t="shared" si="7"/>
        <v>B</v>
      </c>
      <c r="AC35" s="49" t="str">
        <f t="shared" si="8"/>
        <v>Baik</v>
      </c>
      <c r="AD35" s="87" t="s">
        <v>69</v>
      </c>
      <c r="AE35" s="88">
        <f t="shared" si="12"/>
        <v>26</v>
      </c>
    </row>
    <row r="36" spans="1:33" s="50" customFormat="1" ht="25.5" x14ac:dyDescent="0.2">
      <c r="A36" s="98">
        <f t="shared" si="10"/>
        <v>28</v>
      </c>
      <c r="B36" s="54" t="s">
        <v>100</v>
      </c>
      <c r="C36" s="52">
        <v>1.78</v>
      </c>
      <c r="D36" s="52">
        <v>4.22</v>
      </c>
      <c r="E36" s="52">
        <v>1.75</v>
      </c>
      <c r="F36" s="47">
        <f t="shared" si="0"/>
        <v>7.75</v>
      </c>
      <c r="G36" s="52">
        <v>3</v>
      </c>
      <c r="H36" s="52">
        <v>8</v>
      </c>
      <c r="I36" s="52">
        <v>2.7</v>
      </c>
      <c r="J36" s="47">
        <f t="shared" si="1"/>
        <v>13.7</v>
      </c>
      <c r="K36" s="47">
        <f t="shared" si="2"/>
        <v>21.45</v>
      </c>
      <c r="L36" s="52">
        <v>3.75</v>
      </c>
      <c r="M36" s="52">
        <v>9.06</v>
      </c>
      <c r="N36" s="52">
        <v>3.44</v>
      </c>
      <c r="O36" s="47">
        <f t="shared" si="11"/>
        <v>16.25</v>
      </c>
      <c r="P36" s="52">
        <v>2.81</v>
      </c>
      <c r="Q36" s="52">
        <v>4.6399999999999997</v>
      </c>
      <c r="R36" s="52">
        <v>2.7</v>
      </c>
      <c r="S36" s="47">
        <f t="shared" si="4"/>
        <v>10.149999999999999</v>
      </c>
      <c r="T36" s="52">
        <v>1.78</v>
      </c>
      <c r="U36" s="52">
        <v>2.58</v>
      </c>
      <c r="V36" s="52">
        <v>1.1299999999999999</v>
      </c>
      <c r="W36" s="47">
        <f t="shared" si="5"/>
        <v>5.49</v>
      </c>
      <c r="X36" s="52">
        <v>4</v>
      </c>
      <c r="Y36" s="52">
        <v>10.38</v>
      </c>
      <c r="Z36" s="47">
        <f t="shared" si="6"/>
        <v>14.38</v>
      </c>
      <c r="AA36" s="47">
        <v>67.7</v>
      </c>
      <c r="AB36" s="49" t="str">
        <f t="shared" si="7"/>
        <v>B</v>
      </c>
      <c r="AC36" s="49" t="str">
        <f t="shared" si="8"/>
        <v>Baik</v>
      </c>
      <c r="AD36" s="87" t="s">
        <v>106</v>
      </c>
      <c r="AE36" s="88">
        <f t="shared" si="12"/>
        <v>25</v>
      </c>
    </row>
    <row r="37" spans="1:33" s="50" customFormat="1" ht="12.75" x14ac:dyDescent="0.2">
      <c r="A37" s="98">
        <f t="shared" si="10"/>
        <v>29</v>
      </c>
      <c r="B37" s="51" t="s">
        <v>116</v>
      </c>
      <c r="C37" s="52">
        <v>1.89</v>
      </c>
      <c r="D37" s="52">
        <v>4.38</v>
      </c>
      <c r="E37" s="52">
        <v>2.25</v>
      </c>
      <c r="F37" s="47">
        <f t="shared" si="0"/>
        <v>8.52</v>
      </c>
      <c r="G37" s="52">
        <v>4</v>
      </c>
      <c r="H37" s="52">
        <v>8.5</v>
      </c>
      <c r="I37" s="52">
        <v>2.7</v>
      </c>
      <c r="J37" s="47">
        <f t="shared" si="1"/>
        <v>15.2</v>
      </c>
      <c r="K37" s="47">
        <f t="shared" si="2"/>
        <v>23.72</v>
      </c>
      <c r="L37" s="52">
        <v>5</v>
      </c>
      <c r="M37" s="52">
        <v>10.63</v>
      </c>
      <c r="N37" s="52">
        <v>4.0599999999999996</v>
      </c>
      <c r="O37" s="47">
        <f t="shared" si="11"/>
        <v>19.690000000000001</v>
      </c>
      <c r="P37" s="52">
        <v>3</v>
      </c>
      <c r="Q37" s="52">
        <v>4.0999999999999996</v>
      </c>
      <c r="R37" s="52">
        <v>2.7</v>
      </c>
      <c r="S37" s="47">
        <f t="shared" si="4"/>
        <v>9.8000000000000007</v>
      </c>
      <c r="T37" s="52">
        <v>2</v>
      </c>
      <c r="U37" s="52">
        <v>2.78</v>
      </c>
      <c r="V37" s="52">
        <v>1.5</v>
      </c>
      <c r="W37" s="47">
        <f t="shared" si="5"/>
        <v>6.2799999999999994</v>
      </c>
      <c r="X37" s="52">
        <v>5</v>
      </c>
      <c r="Y37" s="52">
        <v>1.3</v>
      </c>
      <c r="Z37" s="47">
        <f t="shared" si="6"/>
        <v>6.3</v>
      </c>
      <c r="AA37" s="47">
        <f>K37+O37+S37+W37+Z37</f>
        <v>65.789999999999992</v>
      </c>
      <c r="AB37" s="49" t="str">
        <f t="shared" si="7"/>
        <v>B</v>
      </c>
      <c r="AC37" s="49" t="str">
        <f t="shared" si="8"/>
        <v>Baik</v>
      </c>
      <c r="AD37" s="87" t="s">
        <v>66</v>
      </c>
      <c r="AE37" s="88">
        <f t="shared" si="12"/>
        <v>30</v>
      </c>
    </row>
    <row r="38" spans="1:33" s="50" customFormat="1" ht="25.5" x14ac:dyDescent="0.2">
      <c r="A38" s="98">
        <f t="shared" si="10"/>
        <v>30</v>
      </c>
      <c r="B38" s="56" t="s">
        <v>131</v>
      </c>
      <c r="C38" s="52">
        <v>1.94</v>
      </c>
      <c r="D38" s="52">
        <v>4.38</v>
      </c>
      <c r="E38" s="52">
        <v>1.75</v>
      </c>
      <c r="F38" s="47">
        <f t="shared" si="0"/>
        <v>8.07</v>
      </c>
      <c r="G38" s="52">
        <v>3.75</v>
      </c>
      <c r="H38" s="52">
        <v>6.5</v>
      </c>
      <c r="I38" s="52">
        <v>2.4</v>
      </c>
      <c r="J38" s="47">
        <f t="shared" si="1"/>
        <v>12.65</v>
      </c>
      <c r="K38" s="47">
        <f t="shared" si="2"/>
        <v>20.72</v>
      </c>
      <c r="L38" s="52">
        <v>4.6900000000000004</v>
      </c>
      <c r="M38" s="52">
        <v>7.5</v>
      </c>
      <c r="N38" s="52">
        <v>3.75</v>
      </c>
      <c r="O38" s="47">
        <f t="shared" si="11"/>
        <v>15.940000000000001</v>
      </c>
      <c r="P38" s="52">
        <v>2.81</v>
      </c>
      <c r="Q38" s="52">
        <v>4.91</v>
      </c>
      <c r="R38" s="52">
        <v>2.7</v>
      </c>
      <c r="S38" s="47">
        <f t="shared" si="4"/>
        <v>10.420000000000002</v>
      </c>
      <c r="T38" s="52">
        <v>1.78</v>
      </c>
      <c r="U38" s="52">
        <v>3.27</v>
      </c>
      <c r="V38" s="52">
        <v>1.88</v>
      </c>
      <c r="W38" s="47">
        <f t="shared" si="5"/>
        <v>6.93</v>
      </c>
      <c r="X38" s="52">
        <v>5</v>
      </c>
      <c r="Y38" s="52">
        <v>3.42</v>
      </c>
      <c r="Z38" s="47">
        <f t="shared" si="6"/>
        <v>8.42</v>
      </c>
      <c r="AA38" s="47">
        <f>K38+O38+S38+W38+Z38</f>
        <v>62.43</v>
      </c>
      <c r="AB38" s="49" t="str">
        <f t="shared" si="7"/>
        <v>B</v>
      </c>
      <c r="AC38" s="49" t="str">
        <f t="shared" si="8"/>
        <v>Baik</v>
      </c>
      <c r="AD38" s="87" t="s">
        <v>77</v>
      </c>
      <c r="AE38" s="88">
        <f t="shared" si="12"/>
        <v>36</v>
      </c>
    </row>
    <row r="39" spans="1:33" s="50" customFormat="1" ht="12.75" x14ac:dyDescent="0.2">
      <c r="A39" s="98">
        <f t="shared" si="10"/>
        <v>31</v>
      </c>
      <c r="B39" s="55" t="s">
        <v>117</v>
      </c>
      <c r="C39" s="52">
        <v>1.56</v>
      </c>
      <c r="D39" s="52">
        <v>2.0299999999999998</v>
      </c>
      <c r="E39" s="52">
        <v>0.75</v>
      </c>
      <c r="F39" s="47">
        <f t="shared" si="0"/>
        <v>4.34</v>
      </c>
      <c r="G39" s="52">
        <v>3.75</v>
      </c>
      <c r="H39" s="52">
        <v>5.5</v>
      </c>
      <c r="I39" s="52">
        <v>2.4</v>
      </c>
      <c r="J39" s="47">
        <f t="shared" si="1"/>
        <v>11.65</v>
      </c>
      <c r="K39" s="47">
        <f t="shared" si="2"/>
        <v>15.99</v>
      </c>
      <c r="L39" s="52">
        <v>4.6900000000000004</v>
      </c>
      <c r="M39" s="52">
        <v>9.3800000000000008</v>
      </c>
      <c r="N39" s="52">
        <v>4.38</v>
      </c>
      <c r="O39" s="47">
        <f t="shared" si="11"/>
        <v>18.45</v>
      </c>
      <c r="P39" s="52">
        <v>3</v>
      </c>
      <c r="Q39" s="52">
        <v>4.29</v>
      </c>
      <c r="R39" s="52">
        <v>2.7</v>
      </c>
      <c r="S39" s="47">
        <f t="shared" si="4"/>
        <v>9.99</v>
      </c>
      <c r="T39" s="52">
        <v>1.78</v>
      </c>
      <c r="U39" s="52">
        <v>2.64</v>
      </c>
      <c r="V39" s="52">
        <v>1.5</v>
      </c>
      <c r="W39" s="47">
        <f t="shared" si="5"/>
        <v>5.92</v>
      </c>
      <c r="X39" s="52">
        <v>5</v>
      </c>
      <c r="Y39" s="52">
        <v>6.96</v>
      </c>
      <c r="Z39" s="47">
        <f t="shared" si="6"/>
        <v>11.96</v>
      </c>
      <c r="AA39" s="47">
        <v>62.29</v>
      </c>
      <c r="AB39" s="49" t="str">
        <f t="shared" si="7"/>
        <v>B</v>
      </c>
      <c r="AC39" s="49" t="str">
        <f t="shared" si="8"/>
        <v>Baik</v>
      </c>
      <c r="AD39" s="87" t="s">
        <v>77</v>
      </c>
      <c r="AE39" s="88">
        <f t="shared" si="12"/>
        <v>38</v>
      </c>
    </row>
    <row r="40" spans="1:33" s="50" customFormat="1" ht="12.75" x14ac:dyDescent="0.2">
      <c r="A40" s="98">
        <f t="shared" si="10"/>
        <v>32</v>
      </c>
      <c r="B40" s="56" t="s">
        <v>120</v>
      </c>
      <c r="C40" s="52">
        <v>1.72</v>
      </c>
      <c r="D40" s="52">
        <v>4.22</v>
      </c>
      <c r="E40" s="52">
        <v>1.5</v>
      </c>
      <c r="F40" s="47">
        <f t="shared" si="0"/>
        <v>7.4399999999999995</v>
      </c>
      <c r="G40" s="52">
        <v>3.75</v>
      </c>
      <c r="H40" s="52">
        <v>8.25</v>
      </c>
      <c r="I40" s="52">
        <v>2.4</v>
      </c>
      <c r="J40" s="47">
        <f t="shared" si="1"/>
        <v>14.4</v>
      </c>
      <c r="K40" s="47">
        <f t="shared" si="2"/>
        <v>21.84</v>
      </c>
      <c r="L40" s="52">
        <v>4.6900000000000004</v>
      </c>
      <c r="M40" s="52">
        <v>9.3800000000000008</v>
      </c>
      <c r="N40" s="52">
        <v>2.19</v>
      </c>
      <c r="O40" s="47">
        <f t="shared" si="11"/>
        <v>16.260000000000002</v>
      </c>
      <c r="P40" s="52">
        <v>2.81</v>
      </c>
      <c r="Q40" s="52">
        <v>4.91</v>
      </c>
      <c r="R40" s="52">
        <v>2.7</v>
      </c>
      <c r="S40" s="47">
        <f t="shared" si="4"/>
        <v>10.420000000000002</v>
      </c>
      <c r="T40" s="52">
        <v>1.33</v>
      </c>
      <c r="U40" s="52">
        <v>1.88</v>
      </c>
      <c r="V40" s="52">
        <v>1.1299999999999999</v>
      </c>
      <c r="W40" s="47">
        <f t="shared" si="5"/>
        <v>4.34</v>
      </c>
      <c r="X40" s="52">
        <v>4.5</v>
      </c>
      <c r="Y40" s="52">
        <v>10.38</v>
      </c>
      <c r="Z40" s="47">
        <f t="shared" si="6"/>
        <v>14.88</v>
      </c>
      <c r="AA40" s="47">
        <v>67.72</v>
      </c>
      <c r="AB40" s="49" t="str">
        <f t="shared" si="7"/>
        <v>B</v>
      </c>
      <c r="AC40" s="49" t="str">
        <f t="shared" si="8"/>
        <v>Baik</v>
      </c>
      <c r="AD40" s="87" t="s">
        <v>69</v>
      </c>
      <c r="AE40" s="88">
        <f t="shared" si="12"/>
        <v>24</v>
      </c>
      <c r="AF40" s="47"/>
    </row>
    <row r="41" spans="1:33" s="50" customFormat="1" ht="12.75" x14ac:dyDescent="0.2">
      <c r="A41" s="98">
        <f t="shared" si="10"/>
        <v>33</v>
      </c>
      <c r="B41" s="53" t="s">
        <v>132</v>
      </c>
      <c r="C41" s="52">
        <v>1.72</v>
      </c>
      <c r="D41" s="52">
        <v>3.28</v>
      </c>
      <c r="E41" s="52">
        <v>1.5</v>
      </c>
      <c r="F41" s="47">
        <f t="shared" si="0"/>
        <v>6.5</v>
      </c>
      <c r="G41" s="52">
        <v>3.5</v>
      </c>
      <c r="H41" s="52">
        <v>10</v>
      </c>
      <c r="I41" s="52">
        <v>3.6</v>
      </c>
      <c r="J41" s="47">
        <f t="shared" si="1"/>
        <v>17.100000000000001</v>
      </c>
      <c r="K41" s="47">
        <f t="shared" si="2"/>
        <v>23.6</v>
      </c>
      <c r="L41" s="52">
        <v>5</v>
      </c>
      <c r="M41" s="52">
        <v>10</v>
      </c>
      <c r="N41" s="52">
        <v>1.88</v>
      </c>
      <c r="O41" s="47">
        <f t="shared" si="11"/>
        <v>16.88</v>
      </c>
      <c r="P41" s="52">
        <v>2.63</v>
      </c>
      <c r="Q41" s="52">
        <v>3.84</v>
      </c>
      <c r="R41" s="52">
        <v>2.7</v>
      </c>
      <c r="S41" s="47">
        <f t="shared" si="4"/>
        <v>9.17</v>
      </c>
      <c r="T41" s="52">
        <v>1.78</v>
      </c>
      <c r="U41" s="52">
        <v>2.64</v>
      </c>
      <c r="V41" s="52">
        <v>1.5</v>
      </c>
      <c r="W41" s="47">
        <f t="shared" si="5"/>
        <v>5.92</v>
      </c>
      <c r="X41" s="52">
        <v>2.5</v>
      </c>
      <c r="Y41" s="52">
        <v>9.44</v>
      </c>
      <c r="Z41" s="47">
        <f t="shared" si="6"/>
        <v>11.94</v>
      </c>
      <c r="AA41" s="47">
        <v>67.5</v>
      </c>
      <c r="AB41" s="49" t="str">
        <f t="shared" si="7"/>
        <v>B</v>
      </c>
      <c r="AC41" s="49" t="str">
        <f t="shared" si="8"/>
        <v>Baik</v>
      </c>
      <c r="AD41" s="87" t="s">
        <v>69</v>
      </c>
      <c r="AE41" s="88">
        <f t="shared" si="12"/>
        <v>27</v>
      </c>
    </row>
    <row r="42" spans="1:33" s="50" customFormat="1" ht="12.75" x14ac:dyDescent="0.2">
      <c r="A42" s="98">
        <f t="shared" si="10"/>
        <v>34</v>
      </c>
      <c r="B42" s="55" t="s">
        <v>133</v>
      </c>
      <c r="C42" s="52">
        <v>1.56</v>
      </c>
      <c r="D42" s="52">
        <v>3.59</v>
      </c>
      <c r="E42" s="52">
        <v>1.5</v>
      </c>
      <c r="F42" s="47">
        <f t="shared" si="0"/>
        <v>6.65</v>
      </c>
      <c r="G42" s="52">
        <v>4</v>
      </c>
      <c r="H42" s="52">
        <v>7.75</v>
      </c>
      <c r="I42" s="52">
        <v>3</v>
      </c>
      <c r="J42" s="47">
        <f t="shared" si="1"/>
        <v>14.75</v>
      </c>
      <c r="K42" s="47">
        <f t="shared" si="2"/>
        <v>21.4</v>
      </c>
      <c r="L42" s="52">
        <v>4.38</v>
      </c>
      <c r="M42" s="52">
        <v>7.19</v>
      </c>
      <c r="N42" s="52">
        <v>1.88</v>
      </c>
      <c r="O42" s="47">
        <f t="shared" si="11"/>
        <v>13.45</v>
      </c>
      <c r="P42" s="52">
        <v>2.81</v>
      </c>
      <c r="Q42" s="52">
        <v>4.6399999999999997</v>
      </c>
      <c r="R42" s="52">
        <v>2.7</v>
      </c>
      <c r="S42" s="47">
        <f t="shared" si="4"/>
        <v>10.149999999999999</v>
      </c>
      <c r="T42" s="52">
        <v>1.78</v>
      </c>
      <c r="U42" s="52">
        <v>2.37</v>
      </c>
      <c r="V42" s="52">
        <v>1.1299999999999999</v>
      </c>
      <c r="W42" s="47">
        <f t="shared" si="5"/>
        <v>5.28</v>
      </c>
      <c r="X42" s="52">
        <v>2</v>
      </c>
      <c r="Y42" s="52">
        <v>7.89</v>
      </c>
      <c r="Z42" s="47">
        <f t="shared" si="6"/>
        <v>9.89</v>
      </c>
      <c r="AA42" s="47">
        <v>60.15</v>
      </c>
      <c r="AB42" s="49" t="str">
        <f t="shared" si="7"/>
        <v>B</v>
      </c>
      <c r="AC42" s="49" t="str">
        <f t="shared" si="8"/>
        <v>Baik</v>
      </c>
      <c r="AD42" s="87" t="s">
        <v>69</v>
      </c>
      <c r="AE42" s="88">
        <f t="shared" si="12"/>
        <v>40</v>
      </c>
      <c r="AG42" s="47"/>
    </row>
    <row r="43" spans="1:33" s="50" customFormat="1" ht="12.75" x14ac:dyDescent="0.2">
      <c r="A43" s="98">
        <f t="shared" si="10"/>
        <v>35</v>
      </c>
      <c r="B43" s="60" t="s">
        <v>65</v>
      </c>
      <c r="C43" s="52">
        <v>1.89</v>
      </c>
      <c r="D43" s="52">
        <v>4.38</v>
      </c>
      <c r="E43" s="52">
        <v>2</v>
      </c>
      <c r="F43" s="47">
        <f t="shared" si="0"/>
        <v>8.27</v>
      </c>
      <c r="G43" s="52">
        <v>3.5</v>
      </c>
      <c r="H43" s="52">
        <v>8.5</v>
      </c>
      <c r="I43" s="52">
        <v>3.3</v>
      </c>
      <c r="J43" s="47">
        <f t="shared" si="1"/>
        <v>15.3</v>
      </c>
      <c r="K43" s="47">
        <f t="shared" si="2"/>
        <v>23.57</v>
      </c>
      <c r="L43" s="52">
        <v>4.38</v>
      </c>
      <c r="M43" s="52">
        <v>7.5</v>
      </c>
      <c r="N43" s="52">
        <v>1.56</v>
      </c>
      <c r="O43" s="47">
        <f t="shared" si="11"/>
        <v>13.44</v>
      </c>
      <c r="P43" s="52">
        <v>3</v>
      </c>
      <c r="Q43" s="52">
        <v>4.91</v>
      </c>
      <c r="R43" s="52">
        <v>2.7</v>
      </c>
      <c r="S43" s="47">
        <f t="shared" si="4"/>
        <v>10.61</v>
      </c>
      <c r="T43" s="52">
        <v>0.89</v>
      </c>
      <c r="U43" s="52">
        <v>1.25</v>
      </c>
      <c r="V43" s="52">
        <v>0.38</v>
      </c>
      <c r="W43" s="47">
        <f t="shared" si="5"/>
        <v>2.52</v>
      </c>
      <c r="X43" s="52">
        <v>3</v>
      </c>
      <c r="Y43" s="52">
        <v>7</v>
      </c>
      <c r="Z43" s="47">
        <f t="shared" si="6"/>
        <v>10</v>
      </c>
      <c r="AA43" s="47">
        <v>60.13</v>
      </c>
      <c r="AB43" s="49" t="str">
        <f t="shared" si="7"/>
        <v>B</v>
      </c>
      <c r="AC43" s="49" t="str">
        <f t="shared" si="8"/>
        <v>Baik</v>
      </c>
      <c r="AD43" s="87" t="s">
        <v>106</v>
      </c>
      <c r="AE43" s="88">
        <f t="shared" si="12"/>
        <v>41</v>
      </c>
    </row>
    <row r="44" spans="1:33" s="50" customFormat="1" ht="25.5" x14ac:dyDescent="0.2">
      <c r="A44" s="98">
        <f t="shared" si="10"/>
        <v>36</v>
      </c>
      <c r="B44" s="53" t="s">
        <v>134</v>
      </c>
      <c r="C44" s="52">
        <v>1.72</v>
      </c>
      <c r="D44" s="52">
        <v>3.91</v>
      </c>
      <c r="E44" s="52">
        <v>2</v>
      </c>
      <c r="F44" s="47">
        <f t="shared" si="0"/>
        <v>7.63</v>
      </c>
      <c r="G44" s="52">
        <v>3.75</v>
      </c>
      <c r="H44" s="52">
        <v>8.25</v>
      </c>
      <c r="I44" s="52">
        <v>3</v>
      </c>
      <c r="J44" s="47">
        <f t="shared" si="1"/>
        <v>15</v>
      </c>
      <c r="K44" s="47">
        <f t="shared" si="2"/>
        <v>22.63</v>
      </c>
      <c r="L44" s="52">
        <v>5</v>
      </c>
      <c r="M44" s="52">
        <v>9.69</v>
      </c>
      <c r="N44" s="52">
        <v>2.19</v>
      </c>
      <c r="O44" s="47">
        <f t="shared" si="11"/>
        <v>16.88</v>
      </c>
      <c r="P44" s="52">
        <v>2.63</v>
      </c>
      <c r="Q44" s="52">
        <v>4.0999999999999996</v>
      </c>
      <c r="R44" s="52">
        <v>2.7</v>
      </c>
      <c r="S44" s="47">
        <f t="shared" si="4"/>
        <v>9.43</v>
      </c>
      <c r="T44" s="52">
        <v>1.56</v>
      </c>
      <c r="U44" s="52">
        <v>1.67</v>
      </c>
      <c r="V44" s="52">
        <v>0.75</v>
      </c>
      <c r="W44" s="47">
        <f t="shared" si="5"/>
        <v>3.98</v>
      </c>
      <c r="X44" s="52">
        <v>2</v>
      </c>
      <c r="Y44" s="52">
        <v>7.48</v>
      </c>
      <c r="Z44" s="47">
        <f t="shared" si="6"/>
        <v>9.48</v>
      </c>
      <c r="AA44" s="47">
        <v>62.38</v>
      </c>
      <c r="AB44" s="49" t="str">
        <f t="shared" si="7"/>
        <v>B</v>
      </c>
      <c r="AC44" s="49" t="str">
        <f t="shared" si="8"/>
        <v>Baik</v>
      </c>
      <c r="AD44" s="87" t="s">
        <v>106</v>
      </c>
      <c r="AE44" s="88">
        <f t="shared" si="12"/>
        <v>37</v>
      </c>
    </row>
    <row r="45" spans="1:33" s="50" customFormat="1" ht="12.75" x14ac:dyDescent="0.2">
      <c r="A45" s="98">
        <f t="shared" si="10"/>
        <v>37</v>
      </c>
      <c r="B45" s="51" t="s">
        <v>34</v>
      </c>
      <c r="C45" s="52">
        <v>1.78</v>
      </c>
      <c r="D45" s="52">
        <v>2.97</v>
      </c>
      <c r="E45" s="52">
        <v>1.5</v>
      </c>
      <c r="F45" s="47">
        <f t="shared" si="0"/>
        <v>6.25</v>
      </c>
      <c r="G45" s="52">
        <v>4</v>
      </c>
      <c r="H45" s="52">
        <v>10</v>
      </c>
      <c r="I45" s="52">
        <v>4.2</v>
      </c>
      <c r="J45" s="47">
        <f t="shared" si="1"/>
        <v>18.2</v>
      </c>
      <c r="K45" s="47">
        <f t="shared" si="2"/>
        <v>24.45</v>
      </c>
      <c r="L45" s="52">
        <v>5</v>
      </c>
      <c r="M45" s="52">
        <v>7.81</v>
      </c>
      <c r="N45" s="52">
        <v>1.88</v>
      </c>
      <c r="O45" s="47">
        <f t="shared" si="11"/>
        <v>14.689999999999998</v>
      </c>
      <c r="P45" s="52">
        <v>2.63</v>
      </c>
      <c r="Q45" s="52">
        <v>3.84</v>
      </c>
      <c r="R45" s="52">
        <v>2.7</v>
      </c>
      <c r="S45" s="47">
        <f t="shared" si="4"/>
        <v>9.17</v>
      </c>
      <c r="T45" s="52">
        <v>1.78</v>
      </c>
      <c r="U45" s="52">
        <v>2.64</v>
      </c>
      <c r="V45" s="52">
        <v>1.5</v>
      </c>
      <c r="W45" s="47">
        <f t="shared" si="5"/>
        <v>5.92</v>
      </c>
      <c r="X45" s="52">
        <v>3.5</v>
      </c>
      <c r="Y45" s="52">
        <v>12.05</v>
      </c>
      <c r="Z45" s="47">
        <f t="shared" si="6"/>
        <v>15.55</v>
      </c>
      <c r="AA45" s="47">
        <v>69.77</v>
      </c>
      <c r="AB45" s="49" t="str">
        <f t="shared" si="7"/>
        <v>B</v>
      </c>
      <c r="AC45" s="49" t="str">
        <f t="shared" si="8"/>
        <v>Baik</v>
      </c>
      <c r="AD45" s="87" t="s">
        <v>106</v>
      </c>
      <c r="AE45" s="88">
        <f t="shared" si="12"/>
        <v>18</v>
      </c>
    </row>
    <row r="46" spans="1:33" s="50" customFormat="1" ht="25.5" x14ac:dyDescent="0.2">
      <c r="A46" s="98">
        <f t="shared" si="10"/>
        <v>38</v>
      </c>
      <c r="B46" s="53" t="s">
        <v>107</v>
      </c>
      <c r="C46" s="52">
        <v>1.72</v>
      </c>
      <c r="D46" s="52">
        <v>4.0599999999999996</v>
      </c>
      <c r="E46" s="52">
        <v>2.25</v>
      </c>
      <c r="F46" s="47">
        <f t="shared" si="0"/>
        <v>8.0299999999999994</v>
      </c>
      <c r="G46" s="52">
        <v>2.75</v>
      </c>
      <c r="H46" s="52">
        <v>8</v>
      </c>
      <c r="I46" s="52">
        <v>3.9</v>
      </c>
      <c r="J46" s="47">
        <f t="shared" si="1"/>
        <v>14.65</v>
      </c>
      <c r="K46" s="47">
        <f t="shared" si="2"/>
        <v>22.68</v>
      </c>
      <c r="L46" s="52">
        <v>3.75</v>
      </c>
      <c r="M46" s="52">
        <v>10.63</v>
      </c>
      <c r="N46" s="52">
        <v>3.75</v>
      </c>
      <c r="O46" s="47">
        <f t="shared" si="11"/>
        <v>18.130000000000003</v>
      </c>
      <c r="P46" s="52">
        <v>3</v>
      </c>
      <c r="Q46" s="52">
        <v>4.0999999999999996</v>
      </c>
      <c r="R46" s="52">
        <v>2.7</v>
      </c>
      <c r="S46" s="47">
        <f t="shared" si="4"/>
        <v>9.8000000000000007</v>
      </c>
      <c r="T46" s="52">
        <v>2</v>
      </c>
      <c r="U46" s="52">
        <v>2.58</v>
      </c>
      <c r="V46" s="52">
        <v>1.5</v>
      </c>
      <c r="W46" s="47">
        <f t="shared" si="5"/>
        <v>6.08</v>
      </c>
      <c r="X46" s="52">
        <v>5</v>
      </c>
      <c r="Y46" s="52">
        <v>7.94</v>
      </c>
      <c r="Z46" s="47">
        <f t="shared" si="6"/>
        <v>12.940000000000001</v>
      </c>
      <c r="AA46" s="47">
        <f>K46+O46+S46+W46+Z46</f>
        <v>69.63</v>
      </c>
      <c r="AB46" s="49" t="str">
        <f t="shared" si="7"/>
        <v>B</v>
      </c>
      <c r="AC46" s="49" t="str">
        <f t="shared" si="8"/>
        <v>Baik</v>
      </c>
      <c r="AD46" s="87" t="s">
        <v>77</v>
      </c>
      <c r="AE46" s="88">
        <f t="shared" si="12"/>
        <v>19</v>
      </c>
    </row>
    <row r="47" spans="1:33" s="50" customFormat="1" ht="12.75" x14ac:dyDescent="0.2">
      <c r="A47" s="98">
        <f t="shared" si="10"/>
        <v>39</v>
      </c>
      <c r="B47" s="51" t="s">
        <v>118</v>
      </c>
      <c r="C47" s="52">
        <v>1.72</v>
      </c>
      <c r="D47" s="52">
        <v>3.75</v>
      </c>
      <c r="E47" s="52">
        <v>1.75</v>
      </c>
      <c r="F47" s="47">
        <f t="shared" si="0"/>
        <v>7.22</v>
      </c>
      <c r="G47" s="52">
        <v>3.75</v>
      </c>
      <c r="H47" s="52">
        <v>6.5</v>
      </c>
      <c r="I47" s="52">
        <v>2.4</v>
      </c>
      <c r="J47" s="47">
        <f t="shared" si="1"/>
        <v>12.65</v>
      </c>
      <c r="K47" s="47">
        <f t="shared" si="2"/>
        <v>19.87</v>
      </c>
      <c r="L47" s="52">
        <v>4.38</v>
      </c>
      <c r="M47" s="52">
        <v>6.25</v>
      </c>
      <c r="N47" s="52">
        <v>2.5</v>
      </c>
      <c r="O47" s="47">
        <f t="shared" si="11"/>
        <v>13.129999999999999</v>
      </c>
      <c r="P47" s="52">
        <v>2.81</v>
      </c>
      <c r="Q47" s="52">
        <v>4.0999999999999996</v>
      </c>
      <c r="R47" s="52">
        <v>2.7</v>
      </c>
      <c r="S47" s="47">
        <f t="shared" si="4"/>
        <v>9.61</v>
      </c>
      <c r="T47" s="52">
        <v>1.78</v>
      </c>
      <c r="U47" s="52">
        <v>2.85</v>
      </c>
      <c r="V47" s="52">
        <v>1.5</v>
      </c>
      <c r="W47" s="47">
        <f t="shared" si="5"/>
        <v>6.13</v>
      </c>
      <c r="X47" s="52">
        <v>3.5</v>
      </c>
      <c r="Y47" s="52">
        <v>6.42</v>
      </c>
      <c r="Z47" s="47">
        <f t="shared" si="6"/>
        <v>9.92</v>
      </c>
      <c r="AA47" s="47">
        <f>K47+O47+S47+W47+Z47</f>
        <v>58.660000000000004</v>
      </c>
      <c r="AB47" s="49" t="str">
        <f t="shared" si="7"/>
        <v>CC</v>
      </c>
      <c r="AC47" s="49" t="str">
        <f t="shared" si="8"/>
        <v>Cukup</v>
      </c>
      <c r="AD47" s="87" t="s">
        <v>77</v>
      </c>
      <c r="AE47" s="88">
        <f t="shared" si="12"/>
        <v>42</v>
      </c>
    </row>
    <row r="48" spans="1:33" s="50" customFormat="1" ht="25.5" x14ac:dyDescent="0.2">
      <c r="A48" s="98">
        <f t="shared" si="10"/>
        <v>40</v>
      </c>
      <c r="B48" s="64" t="s">
        <v>103</v>
      </c>
      <c r="C48" s="52">
        <v>1.72</v>
      </c>
      <c r="D48" s="52">
        <v>3.75</v>
      </c>
      <c r="E48" s="52">
        <v>2</v>
      </c>
      <c r="F48" s="47">
        <f t="shared" si="0"/>
        <v>7.47</v>
      </c>
      <c r="G48" s="52">
        <v>3.75</v>
      </c>
      <c r="H48" s="52">
        <v>8</v>
      </c>
      <c r="I48" s="52">
        <v>2.4</v>
      </c>
      <c r="J48" s="47">
        <f t="shared" si="1"/>
        <v>14.15</v>
      </c>
      <c r="K48" s="47">
        <f t="shared" si="2"/>
        <v>21.62</v>
      </c>
      <c r="L48" s="52">
        <v>5</v>
      </c>
      <c r="M48" s="52">
        <v>10</v>
      </c>
      <c r="N48" s="52">
        <v>1.88</v>
      </c>
      <c r="O48" s="47">
        <f t="shared" si="11"/>
        <v>16.88</v>
      </c>
      <c r="P48" s="52">
        <v>2.81</v>
      </c>
      <c r="Q48" s="52">
        <v>4.6399999999999997</v>
      </c>
      <c r="R48" s="52">
        <v>2.7</v>
      </c>
      <c r="S48" s="47">
        <f t="shared" si="4"/>
        <v>10.149999999999999</v>
      </c>
      <c r="T48" s="52">
        <v>1.78</v>
      </c>
      <c r="U48" s="52">
        <v>2.99</v>
      </c>
      <c r="V48" s="52">
        <v>1.5</v>
      </c>
      <c r="W48" s="47">
        <f t="shared" si="5"/>
        <v>6.2700000000000005</v>
      </c>
      <c r="X48" s="52">
        <v>3.5</v>
      </c>
      <c r="Y48" s="52">
        <v>9.3800000000000008</v>
      </c>
      <c r="Z48" s="47">
        <f t="shared" si="6"/>
        <v>12.88</v>
      </c>
      <c r="AA48" s="47">
        <f>K48+O48+S48+W48+Z48</f>
        <v>67.8</v>
      </c>
      <c r="AB48" s="49" t="str">
        <f t="shared" si="7"/>
        <v>B</v>
      </c>
      <c r="AC48" s="49" t="str">
        <f t="shared" si="8"/>
        <v>Baik</v>
      </c>
      <c r="AD48" s="87" t="s">
        <v>77</v>
      </c>
      <c r="AE48" s="88">
        <f t="shared" si="12"/>
        <v>23</v>
      </c>
    </row>
    <row r="49" spans="1:32" s="50" customFormat="1" ht="25.5" x14ac:dyDescent="0.2">
      <c r="A49" s="98">
        <f t="shared" si="10"/>
        <v>41</v>
      </c>
      <c r="B49" s="105" t="s">
        <v>104</v>
      </c>
      <c r="C49" s="52">
        <v>2</v>
      </c>
      <c r="D49" s="52">
        <v>5</v>
      </c>
      <c r="E49" s="52">
        <v>2.25</v>
      </c>
      <c r="F49" s="47">
        <f t="shared" si="0"/>
        <v>9.25</v>
      </c>
      <c r="G49" s="52">
        <v>4</v>
      </c>
      <c r="H49" s="52">
        <v>6.75</v>
      </c>
      <c r="I49" s="52">
        <v>2.4</v>
      </c>
      <c r="J49" s="47">
        <f t="shared" si="1"/>
        <v>13.15</v>
      </c>
      <c r="K49" s="47">
        <f t="shared" si="2"/>
        <v>22.4</v>
      </c>
      <c r="L49" s="52">
        <v>5</v>
      </c>
      <c r="M49" s="52">
        <v>7.81</v>
      </c>
      <c r="N49" s="52">
        <v>3.13</v>
      </c>
      <c r="O49" s="47">
        <f t="shared" si="11"/>
        <v>15.939999999999998</v>
      </c>
      <c r="P49" s="52">
        <v>3</v>
      </c>
      <c r="Q49" s="52">
        <v>5.18</v>
      </c>
      <c r="R49" s="52">
        <v>2.7</v>
      </c>
      <c r="S49" s="47">
        <f t="shared" si="4"/>
        <v>10.879999999999999</v>
      </c>
      <c r="T49" s="52">
        <v>2</v>
      </c>
      <c r="U49" s="52">
        <v>2.92</v>
      </c>
      <c r="V49" s="52">
        <v>1.1299999999999999</v>
      </c>
      <c r="W49" s="47">
        <f t="shared" si="5"/>
        <v>6.05</v>
      </c>
      <c r="X49" s="52">
        <v>3</v>
      </c>
      <c r="Y49" s="52">
        <v>2.75</v>
      </c>
      <c r="Z49" s="47">
        <f t="shared" si="6"/>
        <v>5.75</v>
      </c>
      <c r="AA49" s="47">
        <v>61</v>
      </c>
      <c r="AB49" s="49" t="str">
        <f t="shared" si="7"/>
        <v>B</v>
      </c>
      <c r="AC49" s="49" t="str">
        <f t="shared" si="8"/>
        <v>Baik</v>
      </c>
      <c r="AD49" s="87" t="s">
        <v>66</v>
      </c>
      <c r="AE49" s="88">
        <f t="shared" si="12"/>
        <v>39</v>
      </c>
    </row>
    <row r="50" spans="1:32" s="50" customFormat="1" ht="12.75" x14ac:dyDescent="0.2">
      <c r="A50" s="98">
        <f t="shared" si="10"/>
        <v>42</v>
      </c>
      <c r="B50" s="105" t="s">
        <v>247</v>
      </c>
      <c r="C50" s="52">
        <v>1.72</v>
      </c>
      <c r="D50" s="52">
        <v>4.38</v>
      </c>
      <c r="E50" s="52">
        <v>2</v>
      </c>
      <c r="F50" s="47">
        <f t="shared" ref="F50" si="13">C50+D50+E50</f>
        <v>8.1</v>
      </c>
      <c r="G50" s="52">
        <v>4</v>
      </c>
      <c r="H50" s="52">
        <v>8.5</v>
      </c>
      <c r="I50" s="52">
        <v>3.3</v>
      </c>
      <c r="J50" s="47">
        <f t="shared" ref="J50" si="14">G50+H50+I50</f>
        <v>15.8</v>
      </c>
      <c r="K50" s="47">
        <f t="shared" ref="K50" si="15">F50+J50</f>
        <v>23.9</v>
      </c>
      <c r="L50" s="52">
        <v>5</v>
      </c>
      <c r="M50" s="52">
        <v>10.63</v>
      </c>
      <c r="N50" s="52">
        <v>4.6900000000000004</v>
      </c>
      <c r="O50" s="47">
        <f t="shared" ref="O50" si="16">L50+M50+N50</f>
        <v>20.32</v>
      </c>
      <c r="P50" s="52">
        <v>2.81</v>
      </c>
      <c r="Q50" s="52">
        <v>4.29</v>
      </c>
      <c r="R50" s="52">
        <v>2.7</v>
      </c>
      <c r="S50" s="47">
        <f t="shared" ref="S50" si="17">P50+Q50+R50</f>
        <v>9.8000000000000007</v>
      </c>
      <c r="T50" s="52">
        <v>1.1100000000000001</v>
      </c>
      <c r="U50" s="52">
        <v>0.91</v>
      </c>
      <c r="V50" s="52">
        <v>0.38</v>
      </c>
      <c r="W50" s="47">
        <f t="shared" ref="W50" si="18">T50+U50+V50</f>
        <v>2.4</v>
      </c>
      <c r="X50" s="52">
        <v>3.5</v>
      </c>
      <c r="Y50" s="52">
        <v>10.75</v>
      </c>
      <c r="Z50" s="47">
        <f t="shared" ref="Z50" si="19">X50+Y50</f>
        <v>14.25</v>
      </c>
      <c r="AA50" s="47">
        <v>70.650000000000006</v>
      </c>
      <c r="AB50" s="49" t="str">
        <f t="shared" ref="AB50" si="20">IF(AA50&gt;90,"AA", IF(AA50&gt;80,"A", IF(AA50&gt;70,"BB", IF(AA50&gt;60, "B", IF(AA50&gt;50, "CC", IF(AA50&gt;30, "C"))))))</f>
        <v>BB</v>
      </c>
      <c r="AC50" s="49" t="str">
        <f t="shared" ref="AC50" si="21">IF(AB50="AA","Sangat Memuaskan",IF(AB50="A","Memuaskan",IF(AB50="BB","Sangat Baik",IF(AB50="B","Baik",IF(AB50="CC","Cukup",IF(AB50="C","Kurang",IF(AB50="D","Sangat Kurang")))))))</f>
        <v>Sangat Baik</v>
      </c>
      <c r="AD50" s="87" t="s">
        <v>66</v>
      </c>
      <c r="AE50" s="88">
        <f t="shared" ref="AE50" si="22">RANK(AA50,$AA$9:$AA$51)</f>
        <v>16</v>
      </c>
    </row>
    <row r="51" spans="1:32" s="50" customFormat="1" ht="12.75" x14ac:dyDescent="0.2">
      <c r="A51" s="98">
        <f t="shared" si="10"/>
        <v>43</v>
      </c>
      <c r="B51" s="63" t="s">
        <v>135</v>
      </c>
      <c r="C51" s="108">
        <v>1.78</v>
      </c>
      <c r="D51" s="108">
        <v>3.91</v>
      </c>
      <c r="E51" s="108">
        <v>1.25</v>
      </c>
      <c r="F51" s="109">
        <f t="shared" si="0"/>
        <v>6.94</v>
      </c>
      <c r="G51" s="108">
        <v>3.75</v>
      </c>
      <c r="H51" s="108">
        <v>6.75</v>
      </c>
      <c r="I51" s="108">
        <v>2.4</v>
      </c>
      <c r="J51" s="109">
        <f t="shared" si="1"/>
        <v>12.9</v>
      </c>
      <c r="K51" s="109">
        <f t="shared" si="2"/>
        <v>19.84</v>
      </c>
      <c r="L51" s="108">
        <v>4.6900000000000004</v>
      </c>
      <c r="M51" s="108">
        <v>9.06</v>
      </c>
      <c r="N51" s="108">
        <v>2.19</v>
      </c>
      <c r="O51" s="109">
        <f t="shared" si="11"/>
        <v>15.94</v>
      </c>
      <c r="P51" s="108">
        <v>2.81</v>
      </c>
      <c r="Q51" s="108">
        <v>4.0999999999999996</v>
      </c>
      <c r="R51" s="108">
        <v>2.7</v>
      </c>
      <c r="S51" s="109">
        <f t="shared" si="4"/>
        <v>9.61</v>
      </c>
      <c r="T51" s="108">
        <v>2</v>
      </c>
      <c r="U51" s="108">
        <v>3.2</v>
      </c>
      <c r="V51" s="108">
        <v>1.5</v>
      </c>
      <c r="W51" s="109">
        <f t="shared" si="5"/>
        <v>6.7</v>
      </c>
      <c r="X51" s="108">
        <v>5.5</v>
      </c>
      <c r="Y51" s="108">
        <v>5.1100000000000003</v>
      </c>
      <c r="Z51" s="109">
        <f t="shared" si="6"/>
        <v>10.61</v>
      </c>
      <c r="AA51" s="47">
        <f>K51+O51+S51+W51+Z51</f>
        <v>62.7</v>
      </c>
      <c r="AB51" s="74" t="str">
        <f t="shared" si="7"/>
        <v>B</v>
      </c>
      <c r="AC51" s="74" t="str">
        <f t="shared" si="8"/>
        <v>Baik</v>
      </c>
      <c r="AD51" s="87" t="s">
        <v>66</v>
      </c>
      <c r="AE51" s="88">
        <f t="shared" si="12"/>
        <v>35</v>
      </c>
    </row>
    <row r="52" spans="1:32" s="70" customFormat="1" ht="12.75" x14ac:dyDescent="0.2">
      <c r="A52" s="65"/>
      <c r="B52" s="66" t="s">
        <v>58</v>
      </c>
      <c r="C52" s="67">
        <f>C53*42</f>
        <v>3179.3999999999996</v>
      </c>
      <c r="D52" s="67">
        <f t="shared" ref="D52:AA52" si="23">D53*42</f>
        <v>7155.5399999999991</v>
      </c>
      <c r="E52" s="67">
        <f t="shared" si="23"/>
        <v>3412.5</v>
      </c>
      <c r="F52" s="67">
        <f t="shared" si="23"/>
        <v>13747.44</v>
      </c>
      <c r="G52" s="67">
        <f t="shared" si="23"/>
        <v>6531</v>
      </c>
      <c r="H52" s="67">
        <f t="shared" si="23"/>
        <v>14448</v>
      </c>
      <c r="I52" s="67">
        <f t="shared" si="23"/>
        <v>5733.0000000000009</v>
      </c>
      <c r="J52" s="67">
        <f t="shared" si="23"/>
        <v>26711.999999999996</v>
      </c>
      <c r="K52" s="67">
        <f t="shared" si="23"/>
        <v>40459.44000000001</v>
      </c>
      <c r="L52" s="67">
        <f t="shared" si="23"/>
        <v>8073.66</v>
      </c>
      <c r="M52" s="67">
        <f t="shared" si="23"/>
        <v>16238.459999999997</v>
      </c>
      <c r="N52" s="67">
        <f t="shared" si="23"/>
        <v>5647.3199999999979</v>
      </c>
      <c r="O52" s="67">
        <f t="shared" si="23"/>
        <v>29959.440000000002</v>
      </c>
      <c r="P52" s="67">
        <f t="shared" si="23"/>
        <v>4913.1600000000008</v>
      </c>
      <c r="Q52" s="67">
        <f t="shared" si="23"/>
        <v>8346.2399999999961</v>
      </c>
      <c r="R52" s="67">
        <f t="shared" si="23"/>
        <v>4725.0000000000027</v>
      </c>
      <c r="S52" s="67">
        <f t="shared" si="23"/>
        <v>17984.400000000005</v>
      </c>
      <c r="T52" s="67">
        <f t="shared" si="23"/>
        <v>2989.1400000000008</v>
      </c>
      <c r="U52" s="67">
        <f t="shared" si="23"/>
        <v>4645.6200000000008</v>
      </c>
      <c r="V52" s="67">
        <f t="shared" si="23"/>
        <v>2272.2000000000007</v>
      </c>
      <c r="W52" s="67">
        <f t="shared" si="23"/>
        <v>9906.9600000000009</v>
      </c>
      <c r="X52" s="67">
        <f t="shared" si="23"/>
        <v>7161</v>
      </c>
      <c r="Y52" s="67">
        <f t="shared" si="23"/>
        <v>13036.379999999997</v>
      </c>
      <c r="Z52" s="67">
        <f t="shared" si="23"/>
        <v>20197.38</v>
      </c>
      <c r="AA52" s="67">
        <f t="shared" si="23"/>
        <v>121180.08000000002</v>
      </c>
      <c r="AB52" s="68"/>
      <c r="AC52" s="48"/>
      <c r="AD52" s="89"/>
      <c r="AE52" s="90"/>
      <c r="AF52" s="69"/>
    </row>
    <row r="53" spans="1:32" s="76" customFormat="1" ht="12.75" x14ac:dyDescent="0.2">
      <c r="A53" s="71"/>
      <c r="B53" s="72" t="s">
        <v>59</v>
      </c>
      <c r="C53" s="73">
        <f t="shared" ref="C53:AA53" si="24">SUM(C9:C51)</f>
        <v>75.699999999999989</v>
      </c>
      <c r="D53" s="73">
        <f t="shared" si="24"/>
        <v>170.36999999999998</v>
      </c>
      <c r="E53" s="73">
        <f t="shared" si="24"/>
        <v>81.25</v>
      </c>
      <c r="F53" s="73">
        <f t="shared" si="24"/>
        <v>327.32</v>
      </c>
      <c r="G53" s="73">
        <f t="shared" si="24"/>
        <v>155.5</v>
      </c>
      <c r="H53" s="73">
        <f t="shared" si="24"/>
        <v>344</v>
      </c>
      <c r="I53" s="73">
        <f t="shared" si="24"/>
        <v>136.50000000000003</v>
      </c>
      <c r="J53" s="73">
        <f t="shared" si="24"/>
        <v>635.99999999999989</v>
      </c>
      <c r="K53" s="73">
        <f t="shared" si="24"/>
        <v>963.32000000000028</v>
      </c>
      <c r="L53" s="73">
        <f t="shared" si="24"/>
        <v>192.23</v>
      </c>
      <c r="M53" s="73">
        <f t="shared" si="24"/>
        <v>386.62999999999994</v>
      </c>
      <c r="N53" s="73">
        <f t="shared" si="24"/>
        <v>134.45999999999995</v>
      </c>
      <c r="O53" s="73">
        <f t="shared" si="24"/>
        <v>713.32</v>
      </c>
      <c r="P53" s="73">
        <f t="shared" si="24"/>
        <v>116.98000000000002</v>
      </c>
      <c r="Q53" s="73">
        <f t="shared" si="24"/>
        <v>198.71999999999991</v>
      </c>
      <c r="R53" s="73">
        <f t="shared" si="24"/>
        <v>112.50000000000007</v>
      </c>
      <c r="S53" s="73">
        <f t="shared" si="24"/>
        <v>428.20000000000016</v>
      </c>
      <c r="T53" s="73">
        <f t="shared" si="24"/>
        <v>71.170000000000016</v>
      </c>
      <c r="U53" s="73">
        <f t="shared" si="24"/>
        <v>110.61000000000001</v>
      </c>
      <c r="V53" s="73">
        <f t="shared" si="24"/>
        <v>54.100000000000016</v>
      </c>
      <c r="W53" s="73">
        <f t="shared" si="24"/>
        <v>235.88000000000002</v>
      </c>
      <c r="X53" s="73">
        <f t="shared" si="24"/>
        <v>170.5</v>
      </c>
      <c r="Y53" s="73">
        <f t="shared" si="24"/>
        <v>310.38999999999993</v>
      </c>
      <c r="Z53" s="73">
        <f t="shared" si="24"/>
        <v>480.89000000000004</v>
      </c>
      <c r="AA53" s="73">
        <f t="shared" si="24"/>
        <v>2885.2400000000002</v>
      </c>
      <c r="AB53" s="71"/>
      <c r="AC53" s="74"/>
      <c r="AD53" s="91"/>
      <c r="AE53" s="92"/>
      <c r="AF53" s="75"/>
    </row>
    <row r="54" spans="1:32" s="78" customFormat="1" x14ac:dyDescent="0.25">
      <c r="A54" s="40"/>
      <c r="B54" s="7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32" x14ac:dyDescent="0.25">
      <c r="B55" s="79" t="s">
        <v>53</v>
      </c>
    </row>
    <row r="56" spans="1:32" x14ac:dyDescent="0.25">
      <c r="B56" s="82" t="s">
        <v>140</v>
      </c>
    </row>
    <row r="57" spans="1:32" x14ac:dyDescent="0.25">
      <c r="B57" s="82" t="s">
        <v>141</v>
      </c>
    </row>
    <row r="58" spans="1:32" x14ac:dyDescent="0.25">
      <c r="A58" s="80"/>
      <c r="B58" s="81" t="s">
        <v>142</v>
      </c>
      <c r="Q58" s="126"/>
      <c r="R58" s="126"/>
      <c r="S58" s="126"/>
      <c r="T58" s="126"/>
      <c r="U58" s="194" t="s">
        <v>138</v>
      </c>
      <c r="V58" s="194"/>
      <c r="W58" s="194"/>
      <c r="X58" s="194"/>
      <c r="Y58" s="194"/>
      <c r="Z58" s="194"/>
      <c r="AA58" s="194"/>
      <c r="AB58" s="194"/>
      <c r="AC58" s="126"/>
    </row>
    <row r="59" spans="1:32" x14ac:dyDescent="0.25">
      <c r="B59" s="82" t="s">
        <v>143</v>
      </c>
    </row>
    <row r="60" spans="1:32" ht="16.5" x14ac:dyDescent="0.3">
      <c r="L60" s="83"/>
      <c r="M60" s="83"/>
      <c r="N60" s="83"/>
      <c r="O60" s="83"/>
      <c r="P60" s="83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32" ht="16.5" x14ac:dyDescent="0.25">
      <c r="L61" s="85"/>
      <c r="M61" s="85"/>
      <c r="Q61" s="127"/>
      <c r="R61" s="127"/>
      <c r="S61" s="127"/>
      <c r="T61" s="127"/>
      <c r="U61" s="195" t="s">
        <v>87</v>
      </c>
      <c r="V61" s="195"/>
      <c r="W61" s="195"/>
      <c r="X61" s="195"/>
      <c r="Y61" s="195"/>
      <c r="Z61" s="195"/>
      <c r="AA61" s="195"/>
      <c r="AB61" s="195"/>
      <c r="AC61" s="127"/>
    </row>
    <row r="62" spans="1:32" ht="16.5" x14ac:dyDescent="0.25">
      <c r="L62" s="85"/>
      <c r="M62" s="85"/>
      <c r="Q62" s="126"/>
      <c r="R62" s="126"/>
      <c r="S62" s="126"/>
      <c r="T62" s="126"/>
      <c r="U62" s="194" t="s">
        <v>137</v>
      </c>
      <c r="V62" s="194"/>
      <c r="W62" s="194"/>
      <c r="X62" s="194"/>
      <c r="Y62" s="194"/>
      <c r="Z62" s="194"/>
      <c r="AA62" s="194"/>
      <c r="AB62" s="194"/>
      <c r="AC62" s="126"/>
    </row>
    <row r="63" spans="1:32" ht="16.5" x14ac:dyDescent="0.3">
      <c r="L63" s="86"/>
      <c r="M63" s="86"/>
      <c r="Q63" s="126"/>
      <c r="R63" s="126"/>
      <c r="S63" s="126"/>
      <c r="T63" s="126"/>
      <c r="U63" s="194" t="s">
        <v>89</v>
      </c>
      <c r="V63" s="194"/>
      <c r="W63" s="194"/>
      <c r="X63" s="194"/>
      <c r="Y63" s="194"/>
      <c r="Z63" s="194"/>
      <c r="AA63" s="194"/>
      <c r="AB63" s="194"/>
      <c r="AC63" s="126"/>
    </row>
    <row r="64" spans="1:32" ht="16.5" x14ac:dyDescent="0.3">
      <c r="L64" s="86"/>
      <c r="M64" s="86"/>
    </row>
    <row r="65" spans="12:13" ht="16.5" x14ac:dyDescent="0.3">
      <c r="L65" s="86"/>
      <c r="M65" s="86"/>
    </row>
    <row r="66" spans="12:13" ht="16.5" x14ac:dyDescent="0.3">
      <c r="L66" s="86"/>
      <c r="M66" s="86"/>
    </row>
    <row r="67" spans="12:13" ht="16.5" x14ac:dyDescent="0.3">
      <c r="L67" s="86"/>
      <c r="M67" s="86"/>
    </row>
    <row r="68" spans="12:13" ht="16.5" x14ac:dyDescent="0.3">
      <c r="L68" s="86"/>
      <c r="M68" s="86"/>
    </row>
  </sheetData>
  <mergeCells count="40">
    <mergeCell ref="A1:AB1"/>
    <mergeCell ref="A2:AB2"/>
    <mergeCell ref="A4:A7"/>
    <mergeCell ref="B4:B7"/>
    <mergeCell ref="C4:K4"/>
    <mergeCell ref="L4:O4"/>
    <mergeCell ref="P4:S4"/>
    <mergeCell ref="T4:W4"/>
    <mergeCell ref="X4:Z4"/>
    <mergeCell ref="AA4:AA7"/>
    <mergeCell ref="H6:H7"/>
    <mergeCell ref="I6:I7"/>
    <mergeCell ref="J6:J7"/>
    <mergeCell ref="K6:K7"/>
    <mergeCell ref="C6:C7"/>
    <mergeCell ref="D6:D7"/>
    <mergeCell ref="AC4:AC7"/>
    <mergeCell ref="AD4:AD7"/>
    <mergeCell ref="AE4:AE7"/>
    <mergeCell ref="L5:L7"/>
    <mergeCell ref="M5:M7"/>
    <mergeCell ref="N5:N7"/>
    <mergeCell ref="O5:O7"/>
    <mergeCell ref="P5:P7"/>
    <mergeCell ref="Q5:Q7"/>
    <mergeCell ref="S5:S7"/>
    <mergeCell ref="T5:T7"/>
    <mergeCell ref="U5:U7"/>
    <mergeCell ref="V5:V7"/>
    <mergeCell ref="X5:X7"/>
    <mergeCell ref="R5:R7"/>
    <mergeCell ref="U62:AB62"/>
    <mergeCell ref="U63:AB63"/>
    <mergeCell ref="Y5:Y7"/>
    <mergeCell ref="AB4:AB7"/>
    <mergeCell ref="E6:E7"/>
    <mergeCell ref="F6:F7"/>
    <mergeCell ref="G6:G7"/>
    <mergeCell ref="U58:AB58"/>
    <mergeCell ref="U61:AB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workbookViewId="0">
      <selection activeCell="AB15" sqref="AB15"/>
    </sheetView>
  </sheetViews>
  <sheetFormatPr defaultRowHeight="13.5" x14ac:dyDescent="0.25"/>
  <cols>
    <col min="1" max="1" width="4.42578125" style="40" customWidth="1"/>
    <col min="2" max="2" width="17.85546875" style="79" customWidth="1"/>
    <col min="3" max="3" width="7" style="40" customWidth="1"/>
    <col min="4" max="4" width="8.42578125" style="40" customWidth="1"/>
    <col min="5" max="5" width="7.7109375" style="40" customWidth="1"/>
    <col min="6" max="10" width="7.140625" style="40" customWidth="1"/>
    <col min="11" max="11" width="9.28515625" style="40" customWidth="1"/>
    <col min="12" max="13" width="8.140625" style="40" customWidth="1"/>
    <col min="14" max="14" width="8" style="40" customWidth="1"/>
    <col min="15" max="15" width="9.7109375" style="40" customWidth="1"/>
    <col min="16" max="16" width="6.42578125" style="40" customWidth="1"/>
    <col min="17" max="17" width="7.7109375" style="40" customWidth="1"/>
    <col min="18" max="18" width="6.42578125" style="40" customWidth="1"/>
    <col min="19" max="19" width="9" style="40" customWidth="1"/>
    <col min="20" max="20" width="7.140625" style="40" customWidth="1"/>
    <col min="21" max="21" width="6.28515625" style="40" customWidth="1"/>
    <col min="22" max="22" width="6.140625" style="40" customWidth="1"/>
    <col min="23" max="23" width="9.140625" style="40"/>
    <col min="24" max="24" width="9.85546875" style="40" customWidth="1"/>
    <col min="25" max="25" width="10.85546875" style="40" customWidth="1"/>
    <col min="26" max="26" width="9.7109375" style="40" customWidth="1"/>
    <col min="27" max="27" width="8.7109375" style="40" customWidth="1"/>
    <col min="28" max="28" width="7.28515625" style="40" customWidth="1"/>
    <col min="29" max="29" width="12.85546875" style="40" customWidth="1"/>
    <col min="30" max="16384" width="9.140625" style="40"/>
  </cols>
  <sheetData>
    <row r="1" spans="1:35" ht="15.75" x14ac:dyDescent="0.25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23"/>
    </row>
    <row r="2" spans="1:35" ht="15.7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23"/>
    </row>
    <row r="4" spans="1:35" ht="12.75" customHeight="1" x14ac:dyDescent="0.2">
      <c r="A4" s="173" t="s">
        <v>0</v>
      </c>
      <c r="B4" s="176" t="s">
        <v>30</v>
      </c>
      <c r="C4" s="179" t="s">
        <v>62</v>
      </c>
      <c r="D4" s="180"/>
      <c r="E4" s="180"/>
      <c r="F4" s="180"/>
      <c r="G4" s="180"/>
      <c r="H4" s="180"/>
      <c r="I4" s="180"/>
      <c r="J4" s="180"/>
      <c r="K4" s="181"/>
      <c r="L4" s="179" t="s">
        <v>23</v>
      </c>
      <c r="M4" s="180"/>
      <c r="N4" s="180"/>
      <c r="O4" s="181"/>
      <c r="P4" s="179" t="s">
        <v>24</v>
      </c>
      <c r="Q4" s="180"/>
      <c r="R4" s="180"/>
      <c r="S4" s="181"/>
      <c r="T4" s="179" t="s">
        <v>15</v>
      </c>
      <c r="U4" s="180"/>
      <c r="V4" s="180"/>
      <c r="W4" s="181"/>
      <c r="X4" s="179" t="s">
        <v>25</v>
      </c>
      <c r="Y4" s="180"/>
      <c r="Z4" s="181"/>
      <c r="AA4" s="173" t="s">
        <v>11</v>
      </c>
      <c r="AB4" s="173" t="s">
        <v>112</v>
      </c>
      <c r="AC4" s="184" t="s">
        <v>136</v>
      </c>
      <c r="AD4" s="187" t="s">
        <v>113</v>
      </c>
      <c r="AE4" s="190" t="s">
        <v>95</v>
      </c>
    </row>
    <row r="5" spans="1:35" ht="12.75" customHeight="1" x14ac:dyDescent="0.2">
      <c r="A5" s="174"/>
      <c r="B5" s="177"/>
      <c r="C5" s="41" t="s">
        <v>63</v>
      </c>
      <c r="D5" s="41"/>
      <c r="E5" s="41"/>
      <c r="F5" s="41"/>
      <c r="G5" s="41" t="s">
        <v>64</v>
      </c>
      <c r="H5" s="41"/>
      <c r="I5" s="41"/>
      <c r="J5" s="41"/>
      <c r="K5" s="41"/>
      <c r="L5" s="182" t="s">
        <v>51</v>
      </c>
      <c r="M5" s="182" t="s">
        <v>12</v>
      </c>
      <c r="N5" s="182" t="s">
        <v>13</v>
      </c>
      <c r="O5" s="182" t="s">
        <v>9</v>
      </c>
      <c r="P5" s="182" t="s">
        <v>52</v>
      </c>
      <c r="Q5" s="182" t="s">
        <v>14</v>
      </c>
      <c r="R5" s="182" t="s">
        <v>43</v>
      </c>
      <c r="S5" s="182" t="s">
        <v>44</v>
      </c>
      <c r="T5" s="182" t="s">
        <v>45</v>
      </c>
      <c r="U5" s="182" t="s">
        <v>46</v>
      </c>
      <c r="V5" s="182" t="s">
        <v>47</v>
      </c>
      <c r="W5" s="125" t="s">
        <v>16</v>
      </c>
      <c r="X5" s="182" t="s">
        <v>48</v>
      </c>
      <c r="Y5" s="182" t="s">
        <v>49</v>
      </c>
      <c r="Z5" s="125" t="s">
        <v>19</v>
      </c>
      <c r="AA5" s="174"/>
      <c r="AB5" s="174"/>
      <c r="AC5" s="185"/>
      <c r="AD5" s="188"/>
      <c r="AE5" s="191"/>
    </row>
    <row r="6" spans="1:35" ht="12.75" customHeight="1" x14ac:dyDescent="0.2">
      <c r="A6" s="174"/>
      <c r="B6" s="177"/>
      <c r="C6" s="182" t="s">
        <v>50</v>
      </c>
      <c r="D6" s="182" t="s">
        <v>3</v>
      </c>
      <c r="E6" s="182" t="s">
        <v>4</v>
      </c>
      <c r="F6" s="182" t="s">
        <v>40</v>
      </c>
      <c r="G6" s="182" t="s">
        <v>22</v>
      </c>
      <c r="H6" s="182" t="s">
        <v>1</v>
      </c>
      <c r="I6" s="182" t="s">
        <v>2</v>
      </c>
      <c r="J6" s="182" t="s">
        <v>41</v>
      </c>
      <c r="K6" s="182" t="s">
        <v>42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25" t="s">
        <v>17</v>
      </c>
      <c r="X6" s="193"/>
      <c r="Y6" s="193"/>
      <c r="Z6" s="125" t="s">
        <v>20</v>
      </c>
      <c r="AA6" s="174"/>
      <c r="AB6" s="174"/>
      <c r="AC6" s="185"/>
      <c r="AD6" s="188"/>
      <c r="AE6" s="191"/>
    </row>
    <row r="7" spans="1:35" ht="12.75" customHeight="1" x14ac:dyDescent="0.2">
      <c r="A7" s="175"/>
      <c r="B7" s="178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24" t="s">
        <v>18</v>
      </c>
      <c r="X7" s="183"/>
      <c r="Y7" s="183"/>
      <c r="Z7" s="124" t="s">
        <v>21</v>
      </c>
      <c r="AA7" s="175"/>
      <c r="AB7" s="175"/>
      <c r="AC7" s="186"/>
      <c r="AD7" s="189"/>
      <c r="AE7" s="192"/>
    </row>
    <row r="8" spans="1:35" ht="22.5" customHeight="1" x14ac:dyDescent="0.2">
      <c r="A8" s="42">
        <v>1</v>
      </c>
      <c r="B8" s="43">
        <v>2</v>
      </c>
      <c r="C8" s="42">
        <v>3</v>
      </c>
      <c r="D8" s="42">
        <v>4</v>
      </c>
      <c r="E8" s="42">
        <v>5</v>
      </c>
      <c r="F8" s="42" t="s">
        <v>5</v>
      </c>
      <c r="G8" s="42">
        <v>7</v>
      </c>
      <c r="H8" s="42">
        <v>8</v>
      </c>
      <c r="I8" s="42">
        <v>9</v>
      </c>
      <c r="J8" s="42" t="s">
        <v>6</v>
      </c>
      <c r="K8" s="42" t="s">
        <v>7</v>
      </c>
      <c r="L8" s="42">
        <v>12</v>
      </c>
      <c r="M8" s="42">
        <v>13</v>
      </c>
      <c r="N8" s="42">
        <v>14</v>
      </c>
      <c r="O8" s="42" t="s">
        <v>8</v>
      </c>
      <c r="P8" s="42">
        <v>16</v>
      </c>
      <c r="Q8" s="42">
        <v>17</v>
      </c>
      <c r="R8" s="42">
        <v>18</v>
      </c>
      <c r="S8" s="42" t="s">
        <v>10</v>
      </c>
      <c r="T8" s="42">
        <v>20</v>
      </c>
      <c r="U8" s="42">
        <v>21</v>
      </c>
      <c r="V8" s="42">
        <v>22</v>
      </c>
      <c r="W8" s="42" t="s">
        <v>26</v>
      </c>
      <c r="X8" s="42">
        <v>24</v>
      </c>
      <c r="Y8" s="42">
        <v>25</v>
      </c>
      <c r="Z8" s="42" t="s">
        <v>27</v>
      </c>
      <c r="AA8" s="44" t="s">
        <v>28</v>
      </c>
      <c r="AB8" s="44">
        <v>28</v>
      </c>
      <c r="AC8" s="44">
        <v>28</v>
      </c>
      <c r="AD8" s="106"/>
      <c r="AE8" s="107"/>
    </row>
    <row r="9" spans="1:35" s="50" customFormat="1" ht="24.95" customHeight="1" x14ac:dyDescent="0.2">
      <c r="A9" s="98">
        <v>1</v>
      </c>
      <c r="B9" s="103" t="s">
        <v>114</v>
      </c>
      <c r="C9" s="45">
        <v>1.94</v>
      </c>
      <c r="D9" s="129">
        <v>4.38</v>
      </c>
      <c r="E9" s="45">
        <v>2.25</v>
      </c>
      <c r="F9" s="46">
        <f t="shared" ref="F9:F51" si="0">C9+D9+E9</f>
        <v>8.57</v>
      </c>
      <c r="G9" s="45">
        <v>3.75</v>
      </c>
      <c r="H9" s="45">
        <v>8.75</v>
      </c>
      <c r="I9" s="45">
        <v>3.6</v>
      </c>
      <c r="J9" s="46">
        <f t="shared" ref="J9:J51" si="1">G9+H9+I9</f>
        <v>16.100000000000001</v>
      </c>
      <c r="K9" s="46">
        <f t="shared" ref="K9:K51" si="2">F9+J9</f>
        <v>24.67</v>
      </c>
      <c r="L9" s="45">
        <v>4.6900000000000004</v>
      </c>
      <c r="M9" s="45">
        <v>9.69</v>
      </c>
      <c r="N9" s="45">
        <v>4.6900000000000004</v>
      </c>
      <c r="O9" s="46">
        <f t="shared" ref="O9:O51" si="3">L9+M9+N9</f>
        <v>19.07</v>
      </c>
      <c r="P9" s="45">
        <v>3</v>
      </c>
      <c r="Q9" s="45">
        <v>6.08</v>
      </c>
      <c r="R9" s="45">
        <v>3.6</v>
      </c>
      <c r="S9" s="46">
        <f t="shared" ref="S9:S51" si="4">P9+Q9+R9</f>
        <v>12.68</v>
      </c>
      <c r="T9" s="45">
        <v>2</v>
      </c>
      <c r="U9" s="45">
        <v>5</v>
      </c>
      <c r="V9" s="45">
        <v>2.25</v>
      </c>
      <c r="W9" s="46">
        <f t="shared" ref="W9:W51" si="5">T9+U9+V9</f>
        <v>9.25</v>
      </c>
      <c r="X9" s="45">
        <v>4.5</v>
      </c>
      <c r="Y9" s="45">
        <v>12.13</v>
      </c>
      <c r="Z9" s="46">
        <f t="shared" ref="Z9:Z51" si="6">X9+Y9</f>
        <v>16.630000000000003</v>
      </c>
      <c r="AA9" s="47">
        <v>82.28</v>
      </c>
      <c r="AB9" s="48" t="str">
        <f t="shared" ref="AB9:AB51" si="7">IF(AA9&gt;90,"AA", IF(AA9&gt;80,"A", IF(AA9&gt;70,"BB", IF(AA9&gt;60, "B", IF(AA9&gt;50, "CC", IF(AA9&gt;30, "C"))))))</f>
        <v>A</v>
      </c>
      <c r="AC9" s="49" t="str">
        <f t="shared" ref="AC9:AC51" si="8">IF(AB9="AA","Sangat Memuaskan",IF(AB9="A","Memuaskan",IF(AB9="BB","Sangat Baik",IF(AB9="B","Baik",IF(AB9="CC","Cukup",IF(AB9="C","Kurang",IF(AB9="D","Sangat Kurang")))))))</f>
        <v>Memuaskan</v>
      </c>
      <c r="AD9" s="87" t="s">
        <v>66</v>
      </c>
      <c r="AE9" s="88">
        <f t="shared" ref="AE9:AE29" si="9">RANK(AA9,$AA$9:$AA$51)</f>
        <v>1</v>
      </c>
      <c r="AH9" s="50" t="s">
        <v>243</v>
      </c>
      <c r="AI9" s="122">
        <v>5</v>
      </c>
    </row>
    <row r="10" spans="1:35" s="50" customFormat="1" ht="24.95" customHeight="1" x14ac:dyDescent="0.2">
      <c r="A10" s="98">
        <f t="shared" ref="A10:A51" si="10">A9+1</f>
        <v>2</v>
      </c>
      <c r="B10" s="53" t="s">
        <v>105</v>
      </c>
      <c r="C10" s="52">
        <v>1.78</v>
      </c>
      <c r="D10" s="52">
        <v>3.91</v>
      </c>
      <c r="E10" s="52">
        <v>2.25</v>
      </c>
      <c r="F10" s="47">
        <f t="shared" si="0"/>
        <v>7.94</v>
      </c>
      <c r="G10" s="52">
        <v>4</v>
      </c>
      <c r="H10" s="52">
        <v>10</v>
      </c>
      <c r="I10" s="52">
        <v>5.4</v>
      </c>
      <c r="J10" s="47">
        <f t="shared" si="1"/>
        <v>19.399999999999999</v>
      </c>
      <c r="K10" s="47">
        <f t="shared" si="2"/>
        <v>27.34</v>
      </c>
      <c r="L10" s="52">
        <v>5</v>
      </c>
      <c r="M10" s="52">
        <v>9.3800000000000008</v>
      </c>
      <c r="N10" s="52">
        <v>4.6900000000000004</v>
      </c>
      <c r="O10" s="47">
        <f t="shared" si="3"/>
        <v>19.07</v>
      </c>
      <c r="P10" s="52">
        <v>3</v>
      </c>
      <c r="Q10" s="52">
        <v>6.7</v>
      </c>
      <c r="R10" s="52">
        <v>3.6</v>
      </c>
      <c r="S10" s="47">
        <f t="shared" si="4"/>
        <v>13.299999999999999</v>
      </c>
      <c r="T10" s="52">
        <v>2</v>
      </c>
      <c r="U10" s="52">
        <v>3.89</v>
      </c>
      <c r="V10" s="52">
        <v>2.25</v>
      </c>
      <c r="W10" s="47">
        <f t="shared" si="5"/>
        <v>8.14</v>
      </c>
      <c r="X10" s="52">
        <v>6.5</v>
      </c>
      <c r="Y10" s="52">
        <v>7.85</v>
      </c>
      <c r="Z10" s="47">
        <f t="shared" si="6"/>
        <v>14.35</v>
      </c>
      <c r="AA10" s="47">
        <v>82.19</v>
      </c>
      <c r="AB10" s="49" t="str">
        <f t="shared" si="7"/>
        <v>A</v>
      </c>
      <c r="AC10" s="49" t="str">
        <f t="shared" si="8"/>
        <v>Memuaskan</v>
      </c>
      <c r="AD10" s="87" t="s">
        <v>77</v>
      </c>
      <c r="AE10" s="88">
        <f t="shared" si="9"/>
        <v>2</v>
      </c>
      <c r="AH10" s="50" t="s">
        <v>150</v>
      </c>
      <c r="AI10" s="50">
        <v>22</v>
      </c>
    </row>
    <row r="11" spans="1:35" s="50" customFormat="1" ht="24.95" customHeight="1" x14ac:dyDescent="0.2">
      <c r="A11" s="98">
        <f t="shared" si="10"/>
        <v>3</v>
      </c>
      <c r="B11" s="54" t="s">
        <v>76</v>
      </c>
      <c r="C11" s="52">
        <v>2</v>
      </c>
      <c r="D11" s="52">
        <v>4.84</v>
      </c>
      <c r="E11" s="52">
        <v>2.25</v>
      </c>
      <c r="F11" s="47">
        <f t="shared" si="0"/>
        <v>9.09</v>
      </c>
      <c r="G11" s="52">
        <v>4</v>
      </c>
      <c r="H11" s="52">
        <v>9.25</v>
      </c>
      <c r="I11" s="52">
        <v>3.6</v>
      </c>
      <c r="J11" s="47">
        <f t="shared" si="1"/>
        <v>16.850000000000001</v>
      </c>
      <c r="K11" s="47">
        <f t="shared" si="2"/>
        <v>25.94</v>
      </c>
      <c r="L11" s="52">
        <v>5</v>
      </c>
      <c r="M11" s="52">
        <v>12.5</v>
      </c>
      <c r="N11" s="52">
        <v>4.38</v>
      </c>
      <c r="O11" s="47">
        <f t="shared" si="3"/>
        <v>21.88</v>
      </c>
      <c r="P11" s="52">
        <v>3</v>
      </c>
      <c r="Q11" s="52">
        <v>5.18</v>
      </c>
      <c r="R11" s="52">
        <v>2.7</v>
      </c>
      <c r="S11" s="47">
        <f t="shared" si="4"/>
        <v>10.879999999999999</v>
      </c>
      <c r="T11" s="52">
        <v>2</v>
      </c>
      <c r="U11" s="52">
        <v>3.48</v>
      </c>
      <c r="V11" s="52">
        <v>1.88</v>
      </c>
      <c r="W11" s="47">
        <f t="shared" si="5"/>
        <v>7.36</v>
      </c>
      <c r="X11" s="52">
        <v>4</v>
      </c>
      <c r="Y11" s="52">
        <v>6.49</v>
      </c>
      <c r="Z11" s="47">
        <f t="shared" si="6"/>
        <v>10.49</v>
      </c>
      <c r="AA11" s="47">
        <v>76.53</v>
      </c>
      <c r="AB11" s="49" t="str">
        <f t="shared" si="7"/>
        <v>BB</v>
      </c>
      <c r="AC11" s="49" t="str">
        <f t="shared" si="8"/>
        <v>Sangat Baik</v>
      </c>
      <c r="AD11" s="87" t="s">
        <v>77</v>
      </c>
      <c r="AE11" s="88">
        <f t="shared" si="9"/>
        <v>3</v>
      </c>
      <c r="AF11" s="50">
        <v>1</v>
      </c>
      <c r="AH11" s="50" t="s">
        <v>161</v>
      </c>
      <c r="AI11" s="50">
        <v>12</v>
      </c>
    </row>
    <row r="12" spans="1:35" s="50" customFormat="1" ht="24.95" customHeight="1" x14ac:dyDescent="0.2">
      <c r="A12" s="98">
        <f t="shared" si="10"/>
        <v>4</v>
      </c>
      <c r="B12" s="57" t="s">
        <v>61</v>
      </c>
      <c r="C12" s="52">
        <v>1.94</v>
      </c>
      <c r="D12" s="52">
        <v>4.38</v>
      </c>
      <c r="E12" s="52">
        <v>2.25</v>
      </c>
      <c r="F12" s="47">
        <f t="shared" si="0"/>
        <v>8.57</v>
      </c>
      <c r="G12" s="52">
        <v>4</v>
      </c>
      <c r="H12" s="52">
        <v>8.75</v>
      </c>
      <c r="I12" s="52">
        <v>3.6</v>
      </c>
      <c r="J12" s="47">
        <f t="shared" si="1"/>
        <v>16.350000000000001</v>
      </c>
      <c r="K12" s="47">
        <f t="shared" si="2"/>
        <v>24.92</v>
      </c>
      <c r="L12" s="52">
        <v>5</v>
      </c>
      <c r="M12" s="52">
        <v>10.94</v>
      </c>
      <c r="N12" s="52">
        <v>4.0599999999999996</v>
      </c>
      <c r="O12" s="47">
        <f t="shared" si="3"/>
        <v>20</v>
      </c>
      <c r="P12" s="52">
        <v>3</v>
      </c>
      <c r="Q12" s="52">
        <v>5.81</v>
      </c>
      <c r="R12" s="52">
        <v>2.7</v>
      </c>
      <c r="S12" s="47">
        <f t="shared" si="4"/>
        <v>11.509999999999998</v>
      </c>
      <c r="T12" s="52">
        <v>1.78</v>
      </c>
      <c r="U12" s="52">
        <v>3.27</v>
      </c>
      <c r="V12" s="52">
        <v>1.88</v>
      </c>
      <c r="W12" s="47">
        <f t="shared" si="5"/>
        <v>6.93</v>
      </c>
      <c r="X12" s="52">
        <v>4.5</v>
      </c>
      <c r="Y12" s="52">
        <v>6.8</v>
      </c>
      <c r="Z12" s="47">
        <f t="shared" si="6"/>
        <v>11.3</v>
      </c>
      <c r="AA12" s="47">
        <v>74.650000000000006</v>
      </c>
      <c r="AB12" s="49" t="str">
        <f t="shared" si="7"/>
        <v>BB</v>
      </c>
      <c r="AC12" s="49" t="str">
        <f t="shared" si="8"/>
        <v>Sangat Baik</v>
      </c>
      <c r="AD12" s="87" t="s">
        <v>77</v>
      </c>
      <c r="AE12" s="88">
        <f t="shared" si="9"/>
        <v>4</v>
      </c>
      <c r="AF12" s="50">
        <f>AF11+1</f>
        <v>2</v>
      </c>
      <c r="AH12" s="50" t="s">
        <v>215</v>
      </c>
      <c r="AI12" s="50">
        <v>3</v>
      </c>
    </row>
    <row r="13" spans="1:35" s="50" customFormat="1" ht="24.95" customHeight="1" x14ac:dyDescent="0.2">
      <c r="A13" s="98">
        <f t="shared" si="10"/>
        <v>5</v>
      </c>
      <c r="B13" s="55" t="s">
        <v>246</v>
      </c>
      <c r="C13" s="52">
        <v>2</v>
      </c>
      <c r="D13" s="52">
        <v>4.53</v>
      </c>
      <c r="E13" s="52">
        <v>2.25</v>
      </c>
      <c r="F13" s="47">
        <f t="shared" si="0"/>
        <v>8.7800000000000011</v>
      </c>
      <c r="G13" s="52">
        <v>4</v>
      </c>
      <c r="H13" s="52">
        <v>10</v>
      </c>
      <c r="I13" s="52">
        <v>4.8</v>
      </c>
      <c r="J13" s="47">
        <f t="shared" si="1"/>
        <v>18.8</v>
      </c>
      <c r="K13" s="47">
        <f t="shared" si="2"/>
        <v>27.580000000000002</v>
      </c>
      <c r="L13" s="52">
        <v>5</v>
      </c>
      <c r="M13" s="52">
        <v>10.31</v>
      </c>
      <c r="N13" s="52">
        <v>3.44</v>
      </c>
      <c r="O13" s="47">
        <f t="shared" si="3"/>
        <v>18.75</v>
      </c>
      <c r="P13" s="52">
        <v>3</v>
      </c>
      <c r="Q13" s="52">
        <v>5.18</v>
      </c>
      <c r="R13" s="52">
        <v>2.7</v>
      </c>
      <c r="S13" s="47">
        <f t="shared" si="4"/>
        <v>10.879999999999999</v>
      </c>
      <c r="T13" s="52">
        <v>2</v>
      </c>
      <c r="U13" s="52">
        <v>3.2</v>
      </c>
      <c r="V13" s="52">
        <v>1.5</v>
      </c>
      <c r="W13" s="47">
        <f t="shared" si="5"/>
        <v>6.7</v>
      </c>
      <c r="X13" s="52">
        <v>4.5</v>
      </c>
      <c r="Y13" s="52">
        <v>6.14</v>
      </c>
      <c r="Z13" s="47">
        <f t="shared" si="6"/>
        <v>10.64</v>
      </c>
      <c r="AA13" s="47">
        <v>74.540000000000006</v>
      </c>
      <c r="AB13" s="49" t="str">
        <f t="shared" si="7"/>
        <v>BB</v>
      </c>
      <c r="AC13" s="49" t="str">
        <f t="shared" si="8"/>
        <v>Sangat Baik</v>
      </c>
      <c r="AD13" s="87" t="s">
        <v>77</v>
      </c>
      <c r="AE13" s="88">
        <f t="shared" si="9"/>
        <v>5</v>
      </c>
      <c r="AF13" s="50">
        <f t="shared" ref="AF13:AF24" si="11">AF12+1</f>
        <v>3</v>
      </c>
      <c r="AI13" s="122">
        <f>SUM(AI9:AI12)</f>
        <v>42</v>
      </c>
    </row>
    <row r="14" spans="1:35" s="50" customFormat="1" ht="24.95" customHeight="1" x14ac:dyDescent="0.2">
      <c r="A14" s="98">
        <f t="shared" si="10"/>
        <v>6</v>
      </c>
      <c r="B14" s="55" t="s">
        <v>122</v>
      </c>
      <c r="C14" s="52">
        <v>1.72</v>
      </c>
      <c r="D14" s="52">
        <v>4.38</v>
      </c>
      <c r="E14" s="52">
        <v>2</v>
      </c>
      <c r="F14" s="47">
        <f t="shared" si="0"/>
        <v>8.1</v>
      </c>
      <c r="G14" s="52">
        <v>4</v>
      </c>
      <c r="H14" s="52">
        <v>8.5</v>
      </c>
      <c r="I14" s="52">
        <v>3.6</v>
      </c>
      <c r="J14" s="47">
        <f t="shared" si="1"/>
        <v>16.100000000000001</v>
      </c>
      <c r="K14" s="47">
        <f t="shared" si="2"/>
        <v>24.200000000000003</v>
      </c>
      <c r="L14" s="52">
        <v>5</v>
      </c>
      <c r="M14" s="52">
        <v>10.94</v>
      </c>
      <c r="N14" s="52">
        <v>4.0599999999999996</v>
      </c>
      <c r="O14" s="47">
        <f t="shared" si="3"/>
        <v>20</v>
      </c>
      <c r="P14" s="52">
        <v>2.81</v>
      </c>
      <c r="Q14" s="52">
        <v>5.27</v>
      </c>
      <c r="R14" s="52">
        <v>2.7</v>
      </c>
      <c r="S14" s="47">
        <f t="shared" si="4"/>
        <v>10.780000000000001</v>
      </c>
      <c r="T14" s="52">
        <v>1.78</v>
      </c>
      <c r="U14" s="52">
        <v>1.74</v>
      </c>
      <c r="V14" s="52">
        <v>0.75</v>
      </c>
      <c r="W14" s="47">
        <f t="shared" si="5"/>
        <v>4.2699999999999996</v>
      </c>
      <c r="X14" s="52">
        <v>4.5</v>
      </c>
      <c r="Y14" s="52">
        <v>10.52</v>
      </c>
      <c r="Z14" s="47">
        <f t="shared" si="6"/>
        <v>15.02</v>
      </c>
      <c r="AA14" s="101">
        <v>74.28</v>
      </c>
      <c r="AB14" s="49" t="str">
        <f t="shared" si="7"/>
        <v>BB</v>
      </c>
      <c r="AC14" s="49" t="str">
        <f t="shared" si="8"/>
        <v>Sangat Baik</v>
      </c>
      <c r="AD14" s="87" t="s">
        <v>69</v>
      </c>
      <c r="AE14" s="88">
        <f t="shared" si="9"/>
        <v>6</v>
      </c>
      <c r="AF14" s="50">
        <f t="shared" si="11"/>
        <v>4</v>
      </c>
    </row>
    <row r="15" spans="1:35" s="50" customFormat="1" ht="24.95" customHeight="1" x14ac:dyDescent="0.2">
      <c r="A15" s="98">
        <f t="shared" si="10"/>
        <v>7</v>
      </c>
      <c r="B15" s="56" t="s">
        <v>119</v>
      </c>
      <c r="C15" s="52">
        <v>2</v>
      </c>
      <c r="D15" s="52">
        <v>4.22</v>
      </c>
      <c r="E15" s="52">
        <v>2.25</v>
      </c>
      <c r="F15" s="47">
        <f t="shared" si="0"/>
        <v>8.4699999999999989</v>
      </c>
      <c r="G15" s="52">
        <v>3.75</v>
      </c>
      <c r="H15" s="52">
        <v>8.5</v>
      </c>
      <c r="I15" s="52">
        <v>3.6</v>
      </c>
      <c r="J15" s="47">
        <f t="shared" si="1"/>
        <v>15.85</v>
      </c>
      <c r="K15" s="47">
        <f t="shared" si="2"/>
        <v>24.32</v>
      </c>
      <c r="L15" s="52">
        <v>5</v>
      </c>
      <c r="M15" s="52">
        <v>10.63</v>
      </c>
      <c r="N15" s="52">
        <v>3.75</v>
      </c>
      <c r="O15" s="47">
        <f t="shared" si="3"/>
        <v>19.380000000000003</v>
      </c>
      <c r="P15" s="52">
        <v>2.81</v>
      </c>
      <c r="Q15" s="52">
        <v>4.91</v>
      </c>
      <c r="R15" s="52">
        <v>2.7</v>
      </c>
      <c r="S15" s="47">
        <f t="shared" si="4"/>
        <v>10.420000000000002</v>
      </c>
      <c r="T15" s="52">
        <v>1.78</v>
      </c>
      <c r="U15" s="52">
        <v>3.27</v>
      </c>
      <c r="V15" s="52">
        <v>1.88</v>
      </c>
      <c r="W15" s="47">
        <f t="shared" si="5"/>
        <v>6.93</v>
      </c>
      <c r="X15" s="52">
        <v>5</v>
      </c>
      <c r="Y15" s="52">
        <v>8.1</v>
      </c>
      <c r="Z15" s="47">
        <f t="shared" si="6"/>
        <v>13.1</v>
      </c>
      <c r="AA15" s="47">
        <v>74.13</v>
      </c>
      <c r="AB15" s="49" t="str">
        <f t="shared" si="7"/>
        <v>BB</v>
      </c>
      <c r="AC15" s="49" t="str">
        <f t="shared" si="8"/>
        <v>Sangat Baik</v>
      </c>
      <c r="AD15" s="87" t="s">
        <v>77</v>
      </c>
      <c r="AE15" s="88">
        <f t="shared" si="9"/>
        <v>7</v>
      </c>
      <c r="AF15" s="50">
        <f t="shared" si="11"/>
        <v>5</v>
      </c>
    </row>
    <row r="16" spans="1:35" s="50" customFormat="1" ht="24.95" customHeight="1" x14ac:dyDescent="0.2">
      <c r="A16" s="98">
        <f t="shared" si="10"/>
        <v>8</v>
      </c>
      <c r="B16" s="55" t="s">
        <v>85</v>
      </c>
      <c r="C16" s="52">
        <v>1.89</v>
      </c>
      <c r="D16" s="52">
        <v>4.38</v>
      </c>
      <c r="E16" s="52">
        <v>2.25</v>
      </c>
      <c r="F16" s="47">
        <f t="shared" si="0"/>
        <v>8.52</v>
      </c>
      <c r="G16" s="52">
        <v>3.75</v>
      </c>
      <c r="H16" s="52">
        <v>9.25</v>
      </c>
      <c r="I16" s="52">
        <v>3.6</v>
      </c>
      <c r="J16" s="47">
        <f t="shared" si="1"/>
        <v>16.600000000000001</v>
      </c>
      <c r="K16" s="47">
        <f t="shared" si="2"/>
        <v>25.12</v>
      </c>
      <c r="L16" s="52">
        <v>5</v>
      </c>
      <c r="M16" s="52">
        <v>10</v>
      </c>
      <c r="N16" s="52">
        <v>4.38</v>
      </c>
      <c r="O16" s="47">
        <f t="shared" si="3"/>
        <v>19.38</v>
      </c>
      <c r="P16" s="52">
        <v>2.81</v>
      </c>
      <c r="Q16" s="52">
        <v>4.55</v>
      </c>
      <c r="R16" s="52">
        <v>2.7</v>
      </c>
      <c r="S16" s="47">
        <f t="shared" si="4"/>
        <v>10.059999999999999</v>
      </c>
      <c r="T16" s="52">
        <v>2</v>
      </c>
      <c r="U16" s="52">
        <v>3.2</v>
      </c>
      <c r="V16" s="52">
        <v>1.5</v>
      </c>
      <c r="W16" s="47">
        <f t="shared" si="5"/>
        <v>6.7</v>
      </c>
      <c r="X16" s="52">
        <v>5</v>
      </c>
      <c r="Y16" s="52">
        <v>7.39</v>
      </c>
      <c r="Z16" s="47">
        <f t="shared" si="6"/>
        <v>12.39</v>
      </c>
      <c r="AA16" s="47">
        <f>K16+O16+S16+W16+Z16</f>
        <v>73.650000000000006</v>
      </c>
      <c r="AB16" s="49" t="str">
        <f t="shared" si="7"/>
        <v>BB</v>
      </c>
      <c r="AC16" s="49" t="str">
        <f t="shared" si="8"/>
        <v>Sangat Baik</v>
      </c>
      <c r="AD16" s="87" t="s">
        <v>77</v>
      </c>
      <c r="AE16" s="88">
        <f t="shared" si="9"/>
        <v>8</v>
      </c>
      <c r="AF16" s="50">
        <f t="shared" si="11"/>
        <v>6</v>
      </c>
    </row>
    <row r="17" spans="1:33" s="50" customFormat="1" ht="25.5" x14ac:dyDescent="0.2">
      <c r="A17" s="98">
        <f t="shared" si="10"/>
        <v>9</v>
      </c>
      <c r="B17" s="53" t="s">
        <v>101</v>
      </c>
      <c r="C17" s="52">
        <v>2</v>
      </c>
      <c r="D17" s="52">
        <v>4.0599999999999996</v>
      </c>
      <c r="E17" s="52">
        <v>2.25</v>
      </c>
      <c r="F17" s="47">
        <f t="shared" si="0"/>
        <v>8.3099999999999987</v>
      </c>
      <c r="G17" s="52">
        <v>4</v>
      </c>
      <c r="H17" s="52">
        <v>9</v>
      </c>
      <c r="I17" s="52">
        <v>3</v>
      </c>
      <c r="J17" s="47">
        <f t="shared" si="1"/>
        <v>16</v>
      </c>
      <c r="K17" s="47">
        <f t="shared" si="2"/>
        <v>24.31</v>
      </c>
      <c r="L17" s="52">
        <v>5</v>
      </c>
      <c r="M17" s="52">
        <v>9.06</v>
      </c>
      <c r="N17" s="52">
        <v>2.5</v>
      </c>
      <c r="O17" s="47">
        <f t="shared" si="3"/>
        <v>16.560000000000002</v>
      </c>
      <c r="P17" s="52">
        <v>3</v>
      </c>
      <c r="Q17" s="52">
        <v>5.71</v>
      </c>
      <c r="R17" s="52">
        <v>2.7</v>
      </c>
      <c r="S17" s="47">
        <f t="shared" si="4"/>
        <v>11.41</v>
      </c>
      <c r="T17" s="59">
        <v>2</v>
      </c>
      <c r="U17" s="52">
        <v>3.41</v>
      </c>
      <c r="V17" s="52">
        <v>1.1299999999999999</v>
      </c>
      <c r="W17" s="47">
        <f t="shared" si="5"/>
        <v>6.54</v>
      </c>
      <c r="X17" s="52">
        <v>5</v>
      </c>
      <c r="Y17" s="52">
        <v>9.69</v>
      </c>
      <c r="Z17" s="47">
        <f t="shared" si="6"/>
        <v>14.69</v>
      </c>
      <c r="AA17" s="47">
        <f>K17+O17+S17+W17+Z17</f>
        <v>73.510000000000005</v>
      </c>
      <c r="AB17" s="49" t="str">
        <f t="shared" si="7"/>
        <v>BB</v>
      </c>
      <c r="AC17" s="49" t="str">
        <f t="shared" si="8"/>
        <v>Sangat Baik</v>
      </c>
      <c r="AD17" s="87" t="s">
        <v>69</v>
      </c>
      <c r="AE17" s="88">
        <f t="shared" si="9"/>
        <v>9</v>
      </c>
      <c r="AF17" s="50">
        <f t="shared" si="11"/>
        <v>7</v>
      </c>
    </row>
    <row r="18" spans="1:33" s="50" customFormat="1" ht="12.75" x14ac:dyDescent="0.2">
      <c r="A18" s="98">
        <f t="shared" si="10"/>
        <v>10</v>
      </c>
      <c r="B18" s="54" t="s">
        <v>129</v>
      </c>
      <c r="C18" s="52">
        <v>1.94</v>
      </c>
      <c r="D18" s="52">
        <v>4.38</v>
      </c>
      <c r="E18" s="52">
        <v>2.25</v>
      </c>
      <c r="F18" s="47">
        <f t="shared" si="0"/>
        <v>8.57</v>
      </c>
      <c r="G18" s="52">
        <v>4</v>
      </c>
      <c r="H18" s="52">
        <v>8.25</v>
      </c>
      <c r="I18" s="52">
        <v>3</v>
      </c>
      <c r="J18" s="47">
        <f t="shared" si="1"/>
        <v>15.25</v>
      </c>
      <c r="K18" s="47">
        <f t="shared" si="2"/>
        <v>23.82</v>
      </c>
      <c r="L18" s="52">
        <v>5</v>
      </c>
      <c r="M18" s="52">
        <v>11.25</v>
      </c>
      <c r="N18" s="52">
        <v>4.38</v>
      </c>
      <c r="O18" s="47">
        <f t="shared" si="3"/>
        <v>20.63</v>
      </c>
      <c r="P18" s="52">
        <v>3</v>
      </c>
      <c r="Q18" s="52">
        <v>6.7</v>
      </c>
      <c r="R18" s="52">
        <v>2.7</v>
      </c>
      <c r="S18" s="47">
        <f t="shared" si="4"/>
        <v>12.399999999999999</v>
      </c>
      <c r="T18" s="52">
        <v>1.78</v>
      </c>
      <c r="U18" s="52">
        <v>3.27</v>
      </c>
      <c r="V18" s="52">
        <v>1.5</v>
      </c>
      <c r="W18" s="47">
        <f t="shared" si="5"/>
        <v>6.55</v>
      </c>
      <c r="X18" s="52">
        <v>3.25</v>
      </c>
      <c r="Y18" s="52">
        <v>5.98</v>
      </c>
      <c r="Z18" s="47">
        <f t="shared" si="6"/>
        <v>9.23</v>
      </c>
      <c r="AA18" s="47">
        <v>72.63</v>
      </c>
      <c r="AB18" s="49" t="str">
        <f t="shared" si="7"/>
        <v>BB</v>
      </c>
      <c r="AC18" s="49" t="str">
        <f t="shared" si="8"/>
        <v>Sangat Baik</v>
      </c>
      <c r="AD18" s="87" t="s">
        <v>69</v>
      </c>
      <c r="AE18" s="88">
        <f t="shared" si="9"/>
        <v>10</v>
      </c>
      <c r="AF18" s="50">
        <f t="shared" si="11"/>
        <v>8</v>
      </c>
    </row>
    <row r="19" spans="1:33" s="50" customFormat="1" ht="12.75" x14ac:dyDescent="0.2">
      <c r="A19" s="98">
        <f t="shared" si="10"/>
        <v>11</v>
      </c>
      <c r="B19" s="56" t="s">
        <v>123</v>
      </c>
      <c r="C19" s="52">
        <v>2</v>
      </c>
      <c r="D19" s="52">
        <v>4.53</v>
      </c>
      <c r="E19" s="52">
        <v>2.25</v>
      </c>
      <c r="F19" s="47">
        <f t="shared" si="0"/>
        <v>8.7800000000000011</v>
      </c>
      <c r="G19" s="52">
        <v>4</v>
      </c>
      <c r="H19" s="52">
        <v>10</v>
      </c>
      <c r="I19" s="52">
        <v>4.8</v>
      </c>
      <c r="J19" s="47">
        <f t="shared" si="1"/>
        <v>18.8</v>
      </c>
      <c r="K19" s="47">
        <f t="shared" si="2"/>
        <v>27.580000000000002</v>
      </c>
      <c r="L19" s="52">
        <v>4.6900000000000004</v>
      </c>
      <c r="M19" s="52">
        <v>9.69</v>
      </c>
      <c r="N19" s="52">
        <v>3.75</v>
      </c>
      <c r="O19" s="47">
        <f t="shared" si="3"/>
        <v>18.13</v>
      </c>
      <c r="P19" s="52">
        <v>3</v>
      </c>
      <c r="Q19" s="52">
        <v>5.18</v>
      </c>
      <c r="R19" s="52">
        <v>2.7</v>
      </c>
      <c r="S19" s="47">
        <f t="shared" si="4"/>
        <v>10.879999999999999</v>
      </c>
      <c r="T19" s="52">
        <v>1.1100000000000001</v>
      </c>
      <c r="U19" s="52">
        <v>2.29</v>
      </c>
      <c r="V19" s="52">
        <v>0.75</v>
      </c>
      <c r="W19" s="47">
        <f t="shared" si="5"/>
        <v>4.1500000000000004</v>
      </c>
      <c r="X19" s="52">
        <v>3.25</v>
      </c>
      <c r="Y19" s="52">
        <v>7.82</v>
      </c>
      <c r="Z19" s="47">
        <f t="shared" si="6"/>
        <v>11.07</v>
      </c>
      <c r="AA19" s="47">
        <f>K19+O19+S19+W19+Z19</f>
        <v>71.81</v>
      </c>
      <c r="AB19" s="49" t="str">
        <f t="shared" si="7"/>
        <v>BB</v>
      </c>
      <c r="AC19" s="49" t="str">
        <f t="shared" si="8"/>
        <v>Sangat Baik</v>
      </c>
      <c r="AD19" s="87" t="s">
        <v>77</v>
      </c>
      <c r="AE19" s="88">
        <f t="shared" si="9"/>
        <v>11</v>
      </c>
      <c r="AF19" s="50">
        <f t="shared" si="11"/>
        <v>9</v>
      </c>
    </row>
    <row r="20" spans="1:33" s="50" customFormat="1" ht="12.75" x14ac:dyDescent="0.2">
      <c r="A20" s="98">
        <f t="shared" si="10"/>
        <v>12</v>
      </c>
      <c r="B20" s="54" t="s">
        <v>124</v>
      </c>
      <c r="C20" s="52">
        <v>1.78</v>
      </c>
      <c r="D20" s="52">
        <v>4.0599999999999996</v>
      </c>
      <c r="E20" s="52">
        <v>2</v>
      </c>
      <c r="F20" s="47">
        <f t="shared" si="0"/>
        <v>7.84</v>
      </c>
      <c r="G20" s="52">
        <v>4</v>
      </c>
      <c r="H20" s="52">
        <v>10</v>
      </c>
      <c r="I20" s="52">
        <v>5.4</v>
      </c>
      <c r="J20" s="47">
        <f t="shared" si="1"/>
        <v>19.399999999999999</v>
      </c>
      <c r="K20" s="47">
        <f t="shared" si="2"/>
        <v>27.24</v>
      </c>
      <c r="L20" s="52">
        <v>5</v>
      </c>
      <c r="M20" s="52">
        <v>10</v>
      </c>
      <c r="N20" s="52">
        <v>3.13</v>
      </c>
      <c r="O20" s="47">
        <f t="shared" si="3"/>
        <v>18.13</v>
      </c>
      <c r="P20" s="52">
        <v>3</v>
      </c>
      <c r="Q20" s="52">
        <v>3.75</v>
      </c>
      <c r="R20" s="52">
        <v>2.7</v>
      </c>
      <c r="S20" s="47">
        <f t="shared" si="4"/>
        <v>9.4499999999999993</v>
      </c>
      <c r="T20" s="52">
        <v>1.1100000000000001</v>
      </c>
      <c r="U20" s="52">
        <v>1.1200000000000001</v>
      </c>
      <c r="V20" s="52">
        <v>0.38</v>
      </c>
      <c r="W20" s="47">
        <f t="shared" si="5"/>
        <v>2.6100000000000003</v>
      </c>
      <c r="X20" s="52">
        <v>5</v>
      </c>
      <c r="Y20" s="52">
        <v>9.1999999999999993</v>
      </c>
      <c r="Z20" s="47">
        <f t="shared" si="6"/>
        <v>14.2</v>
      </c>
      <c r="AA20" s="101">
        <v>71.62</v>
      </c>
      <c r="AB20" s="49" t="str">
        <f t="shared" si="7"/>
        <v>BB</v>
      </c>
      <c r="AC20" s="49" t="str">
        <f t="shared" si="8"/>
        <v>Sangat Baik</v>
      </c>
      <c r="AD20" s="87" t="s">
        <v>77</v>
      </c>
      <c r="AE20" s="88">
        <f t="shared" si="9"/>
        <v>12</v>
      </c>
      <c r="AF20" s="50">
        <f t="shared" si="11"/>
        <v>10</v>
      </c>
      <c r="AG20" s="58"/>
    </row>
    <row r="21" spans="1:33" s="50" customFormat="1" ht="12.75" x14ac:dyDescent="0.2">
      <c r="A21" s="98">
        <f t="shared" si="10"/>
        <v>13</v>
      </c>
      <c r="B21" s="55" t="s">
        <v>99</v>
      </c>
      <c r="C21" s="52">
        <v>2</v>
      </c>
      <c r="D21" s="52">
        <v>3.91</v>
      </c>
      <c r="E21" s="52">
        <v>2.25</v>
      </c>
      <c r="F21" s="47">
        <f t="shared" si="0"/>
        <v>8.16</v>
      </c>
      <c r="G21" s="52">
        <v>4</v>
      </c>
      <c r="H21" s="52">
        <v>8</v>
      </c>
      <c r="I21" s="52">
        <v>3.6</v>
      </c>
      <c r="J21" s="47">
        <f t="shared" si="1"/>
        <v>15.6</v>
      </c>
      <c r="K21" s="47">
        <f t="shared" si="2"/>
        <v>23.759999999999998</v>
      </c>
      <c r="L21" s="52">
        <v>5</v>
      </c>
      <c r="M21" s="52">
        <v>11.25</v>
      </c>
      <c r="N21" s="52">
        <v>4.6900000000000004</v>
      </c>
      <c r="O21" s="47">
        <f t="shared" si="3"/>
        <v>20.94</v>
      </c>
      <c r="P21" s="52">
        <v>3</v>
      </c>
      <c r="Q21" s="52">
        <v>6.43</v>
      </c>
      <c r="R21" s="52">
        <v>3.6</v>
      </c>
      <c r="S21" s="47">
        <f t="shared" si="4"/>
        <v>13.03</v>
      </c>
      <c r="T21" s="52">
        <v>1.78</v>
      </c>
      <c r="U21" s="52">
        <v>3.27</v>
      </c>
      <c r="V21" s="52">
        <v>1.88</v>
      </c>
      <c r="W21" s="47">
        <f t="shared" si="5"/>
        <v>6.93</v>
      </c>
      <c r="X21" s="52">
        <v>4</v>
      </c>
      <c r="Y21" s="52">
        <v>2.75</v>
      </c>
      <c r="Z21" s="47">
        <f t="shared" si="6"/>
        <v>6.75</v>
      </c>
      <c r="AA21" s="101">
        <v>71.39</v>
      </c>
      <c r="AB21" s="49" t="str">
        <f t="shared" si="7"/>
        <v>BB</v>
      </c>
      <c r="AC21" s="49" t="str">
        <f t="shared" si="8"/>
        <v>Sangat Baik</v>
      </c>
      <c r="AD21" s="87" t="s">
        <v>69</v>
      </c>
      <c r="AE21" s="88">
        <f t="shared" si="9"/>
        <v>13</v>
      </c>
      <c r="AF21" s="50">
        <f t="shared" si="11"/>
        <v>11</v>
      </c>
    </row>
    <row r="22" spans="1:33" s="50" customFormat="1" ht="12.75" x14ac:dyDescent="0.2">
      <c r="A22" s="98">
        <f t="shared" si="10"/>
        <v>14</v>
      </c>
      <c r="B22" s="51" t="s">
        <v>115</v>
      </c>
      <c r="C22" s="52">
        <v>1.72</v>
      </c>
      <c r="D22" s="52">
        <v>4.22</v>
      </c>
      <c r="E22" s="52">
        <v>2</v>
      </c>
      <c r="F22" s="47">
        <f t="shared" si="0"/>
        <v>7.9399999999999995</v>
      </c>
      <c r="G22" s="52">
        <v>4</v>
      </c>
      <c r="H22" s="52">
        <v>8</v>
      </c>
      <c r="I22" s="52">
        <v>3</v>
      </c>
      <c r="J22" s="47">
        <f t="shared" si="1"/>
        <v>15</v>
      </c>
      <c r="K22" s="47">
        <f t="shared" si="2"/>
        <v>22.939999999999998</v>
      </c>
      <c r="L22" s="52">
        <v>5</v>
      </c>
      <c r="M22" s="52">
        <v>9.3800000000000008</v>
      </c>
      <c r="N22" s="52">
        <v>4.0599999999999996</v>
      </c>
      <c r="O22" s="47">
        <f t="shared" si="3"/>
        <v>18.440000000000001</v>
      </c>
      <c r="P22" s="52">
        <v>2.81</v>
      </c>
      <c r="Q22" s="52">
        <v>4.6399999999999997</v>
      </c>
      <c r="R22" s="52">
        <v>2.7</v>
      </c>
      <c r="S22" s="47">
        <f t="shared" si="4"/>
        <v>10.149999999999999</v>
      </c>
      <c r="T22" s="52">
        <v>1.78</v>
      </c>
      <c r="U22" s="52">
        <v>3.27</v>
      </c>
      <c r="V22" s="52">
        <v>1.88</v>
      </c>
      <c r="W22" s="47">
        <f t="shared" si="5"/>
        <v>6.93</v>
      </c>
      <c r="X22" s="52">
        <v>4.5</v>
      </c>
      <c r="Y22" s="52">
        <v>8.3800000000000008</v>
      </c>
      <c r="Z22" s="47">
        <f t="shared" si="6"/>
        <v>12.88</v>
      </c>
      <c r="AA22" s="101">
        <v>71.33</v>
      </c>
      <c r="AB22" s="49" t="str">
        <f t="shared" si="7"/>
        <v>BB</v>
      </c>
      <c r="AC22" s="49" t="str">
        <f t="shared" si="8"/>
        <v>Sangat Baik</v>
      </c>
      <c r="AD22" s="87" t="s">
        <v>69</v>
      </c>
      <c r="AE22" s="88">
        <f t="shared" si="9"/>
        <v>14</v>
      </c>
      <c r="AF22" s="50">
        <f t="shared" si="11"/>
        <v>12</v>
      </c>
    </row>
    <row r="23" spans="1:33" s="50" customFormat="1" ht="12.75" x14ac:dyDescent="0.2">
      <c r="A23" s="98">
        <f t="shared" si="10"/>
        <v>15</v>
      </c>
      <c r="B23" s="53" t="s">
        <v>126</v>
      </c>
      <c r="C23" s="52">
        <v>2</v>
      </c>
      <c r="D23" s="52">
        <v>4.84</v>
      </c>
      <c r="E23" s="52">
        <v>2.25</v>
      </c>
      <c r="F23" s="47">
        <f t="shared" si="0"/>
        <v>9.09</v>
      </c>
      <c r="G23" s="52">
        <v>4</v>
      </c>
      <c r="H23" s="52">
        <v>8.5</v>
      </c>
      <c r="I23" s="52">
        <v>3</v>
      </c>
      <c r="J23" s="47">
        <f t="shared" si="1"/>
        <v>15.5</v>
      </c>
      <c r="K23" s="47">
        <f t="shared" si="2"/>
        <v>24.59</v>
      </c>
      <c r="L23" s="52">
        <v>5</v>
      </c>
      <c r="M23" s="52">
        <v>9.69</v>
      </c>
      <c r="N23" s="52">
        <v>4.38</v>
      </c>
      <c r="O23" s="47">
        <f t="shared" si="3"/>
        <v>19.07</v>
      </c>
      <c r="P23" s="52">
        <v>3</v>
      </c>
      <c r="Q23" s="52">
        <v>5.27</v>
      </c>
      <c r="R23" s="52">
        <v>2.7</v>
      </c>
      <c r="S23" s="47">
        <f t="shared" si="4"/>
        <v>10.969999999999999</v>
      </c>
      <c r="T23" s="52">
        <v>1.78</v>
      </c>
      <c r="U23" s="52">
        <v>2.99</v>
      </c>
      <c r="V23" s="52">
        <v>1.5</v>
      </c>
      <c r="W23" s="47">
        <f t="shared" si="5"/>
        <v>6.2700000000000005</v>
      </c>
      <c r="X23" s="52">
        <v>4</v>
      </c>
      <c r="Y23" s="52">
        <v>6.1</v>
      </c>
      <c r="Z23" s="47">
        <f t="shared" si="6"/>
        <v>10.1</v>
      </c>
      <c r="AA23" s="47">
        <f>K23+O23+S23+W23+Z23</f>
        <v>71</v>
      </c>
      <c r="AB23" s="49" t="str">
        <f t="shared" si="7"/>
        <v>BB</v>
      </c>
      <c r="AC23" s="49" t="str">
        <f t="shared" si="8"/>
        <v>Sangat Baik</v>
      </c>
      <c r="AD23" s="87" t="s">
        <v>69</v>
      </c>
      <c r="AE23" s="88">
        <f t="shared" si="9"/>
        <v>15</v>
      </c>
      <c r="AF23" s="50">
        <f t="shared" si="11"/>
        <v>13</v>
      </c>
    </row>
    <row r="24" spans="1:33" s="50" customFormat="1" ht="12.75" x14ac:dyDescent="0.2">
      <c r="A24" s="98">
        <f t="shared" si="10"/>
        <v>16</v>
      </c>
      <c r="B24" s="53" t="s">
        <v>247</v>
      </c>
      <c r="C24" s="52">
        <v>1.72</v>
      </c>
      <c r="D24" s="52">
        <v>4.38</v>
      </c>
      <c r="E24" s="52">
        <v>2</v>
      </c>
      <c r="F24" s="47">
        <f t="shared" si="0"/>
        <v>8.1</v>
      </c>
      <c r="G24" s="52">
        <v>4</v>
      </c>
      <c r="H24" s="52">
        <v>8.5</v>
      </c>
      <c r="I24" s="52">
        <v>3.3</v>
      </c>
      <c r="J24" s="47">
        <f t="shared" si="1"/>
        <v>15.8</v>
      </c>
      <c r="K24" s="47">
        <f t="shared" si="2"/>
        <v>23.9</v>
      </c>
      <c r="L24" s="52">
        <v>5</v>
      </c>
      <c r="M24" s="52">
        <v>10.63</v>
      </c>
      <c r="N24" s="52">
        <v>4.6900000000000004</v>
      </c>
      <c r="O24" s="47">
        <f t="shared" si="3"/>
        <v>20.32</v>
      </c>
      <c r="P24" s="52">
        <v>2.81</v>
      </c>
      <c r="Q24" s="52">
        <v>4.29</v>
      </c>
      <c r="R24" s="52">
        <v>2.7</v>
      </c>
      <c r="S24" s="47">
        <f t="shared" si="4"/>
        <v>9.8000000000000007</v>
      </c>
      <c r="T24" s="52">
        <v>1.1100000000000001</v>
      </c>
      <c r="U24" s="52">
        <v>0.91</v>
      </c>
      <c r="V24" s="52">
        <v>0.38</v>
      </c>
      <c r="W24" s="47">
        <f t="shared" si="5"/>
        <v>2.4</v>
      </c>
      <c r="X24" s="52">
        <v>3.5</v>
      </c>
      <c r="Y24" s="52">
        <v>10.75</v>
      </c>
      <c r="Z24" s="47">
        <f t="shared" si="6"/>
        <v>14.25</v>
      </c>
      <c r="AA24" s="47">
        <v>70.650000000000006</v>
      </c>
      <c r="AB24" s="49" t="str">
        <f t="shared" si="7"/>
        <v>BB</v>
      </c>
      <c r="AC24" s="49" t="str">
        <f t="shared" si="8"/>
        <v>Sangat Baik</v>
      </c>
      <c r="AD24" s="87" t="s">
        <v>69</v>
      </c>
      <c r="AE24" s="88">
        <f t="shared" si="9"/>
        <v>16</v>
      </c>
      <c r="AF24" s="50">
        <f t="shared" si="11"/>
        <v>14</v>
      </c>
    </row>
    <row r="25" spans="1:33" s="50" customFormat="1" ht="12.75" x14ac:dyDescent="0.2">
      <c r="A25" s="98">
        <f t="shared" si="10"/>
        <v>17</v>
      </c>
      <c r="B25" s="60" t="s">
        <v>110</v>
      </c>
      <c r="C25" s="52">
        <v>2</v>
      </c>
      <c r="D25" s="52">
        <v>4.53</v>
      </c>
      <c r="E25" s="52">
        <v>2.25</v>
      </c>
      <c r="F25" s="47">
        <f t="shared" si="0"/>
        <v>8.7800000000000011</v>
      </c>
      <c r="G25" s="52">
        <v>4</v>
      </c>
      <c r="H25" s="52">
        <v>8.5</v>
      </c>
      <c r="I25" s="52">
        <v>3.6</v>
      </c>
      <c r="J25" s="47">
        <f t="shared" si="1"/>
        <v>16.100000000000001</v>
      </c>
      <c r="K25" s="47">
        <f t="shared" si="2"/>
        <v>24.880000000000003</v>
      </c>
      <c r="L25" s="52">
        <v>4.0599999999999996</v>
      </c>
      <c r="M25" s="52">
        <v>8.75</v>
      </c>
      <c r="N25" s="52">
        <v>1.88</v>
      </c>
      <c r="O25" s="47">
        <f t="shared" si="3"/>
        <v>14.689999999999998</v>
      </c>
      <c r="P25" s="52">
        <v>3</v>
      </c>
      <c r="Q25" s="52">
        <v>5.18</v>
      </c>
      <c r="R25" s="52">
        <v>2.7</v>
      </c>
      <c r="S25" s="47">
        <f t="shared" si="4"/>
        <v>10.879999999999999</v>
      </c>
      <c r="T25" s="52">
        <v>1.56</v>
      </c>
      <c r="U25" s="52">
        <v>1.67</v>
      </c>
      <c r="V25" s="52">
        <v>0.75</v>
      </c>
      <c r="W25" s="47">
        <f t="shared" si="5"/>
        <v>3.98</v>
      </c>
      <c r="X25" s="52">
        <v>6</v>
      </c>
      <c r="Y25" s="52">
        <v>9.3800000000000008</v>
      </c>
      <c r="Z25" s="47">
        <f t="shared" si="6"/>
        <v>15.38</v>
      </c>
      <c r="AA25" s="47">
        <v>69.8</v>
      </c>
      <c r="AB25" s="49" t="str">
        <f t="shared" si="7"/>
        <v>B</v>
      </c>
      <c r="AC25" s="49" t="str">
        <f t="shared" si="8"/>
        <v>Baik</v>
      </c>
      <c r="AD25" s="87" t="s">
        <v>66</v>
      </c>
      <c r="AE25" s="88">
        <f t="shared" si="9"/>
        <v>17</v>
      </c>
      <c r="AF25" s="50">
        <v>1</v>
      </c>
    </row>
    <row r="26" spans="1:33" s="50" customFormat="1" ht="12.75" x14ac:dyDescent="0.2">
      <c r="A26" s="98">
        <f t="shared" si="10"/>
        <v>18</v>
      </c>
      <c r="B26" s="51" t="s">
        <v>34</v>
      </c>
      <c r="C26" s="52">
        <v>1.78</v>
      </c>
      <c r="D26" s="52">
        <v>2.97</v>
      </c>
      <c r="E26" s="52">
        <v>1.5</v>
      </c>
      <c r="F26" s="47">
        <f t="shared" si="0"/>
        <v>6.25</v>
      </c>
      <c r="G26" s="52">
        <v>4</v>
      </c>
      <c r="H26" s="52">
        <v>10</v>
      </c>
      <c r="I26" s="52">
        <v>4.2</v>
      </c>
      <c r="J26" s="47">
        <f t="shared" si="1"/>
        <v>18.2</v>
      </c>
      <c r="K26" s="47">
        <f t="shared" si="2"/>
        <v>24.45</v>
      </c>
      <c r="L26" s="52">
        <v>5</v>
      </c>
      <c r="M26" s="52">
        <v>7.81</v>
      </c>
      <c r="N26" s="52">
        <v>1.88</v>
      </c>
      <c r="O26" s="47">
        <f t="shared" si="3"/>
        <v>14.689999999999998</v>
      </c>
      <c r="P26" s="52">
        <v>2.63</v>
      </c>
      <c r="Q26" s="52">
        <v>3.84</v>
      </c>
      <c r="R26" s="52">
        <v>2.7</v>
      </c>
      <c r="S26" s="47">
        <f t="shared" si="4"/>
        <v>9.17</v>
      </c>
      <c r="T26" s="52">
        <v>1.78</v>
      </c>
      <c r="U26" s="52">
        <v>2.64</v>
      </c>
      <c r="V26" s="52">
        <v>1.5</v>
      </c>
      <c r="W26" s="47">
        <f t="shared" si="5"/>
        <v>5.92</v>
      </c>
      <c r="X26" s="52">
        <v>3.5</v>
      </c>
      <c r="Y26" s="52">
        <v>12.05</v>
      </c>
      <c r="Z26" s="47">
        <f t="shared" si="6"/>
        <v>15.55</v>
      </c>
      <c r="AA26" s="47">
        <v>69.77</v>
      </c>
      <c r="AB26" s="49" t="str">
        <f t="shared" si="7"/>
        <v>B</v>
      </c>
      <c r="AC26" s="49" t="str">
        <f t="shared" si="8"/>
        <v>Baik</v>
      </c>
      <c r="AD26" s="87" t="s">
        <v>106</v>
      </c>
      <c r="AE26" s="88">
        <f t="shared" si="9"/>
        <v>18</v>
      </c>
      <c r="AF26" s="50">
        <f>AF25+1</f>
        <v>2</v>
      </c>
    </row>
    <row r="27" spans="1:33" s="50" customFormat="1" ht="25.5" x14ac:dyDescent="0.2">
      <c r="A27" s="98">
        <f t="shared" si="10"/>
        <v>19</v>
      </c>
      <c r="B27" s="53" t="s">
        <v>107</v>
      </c>
      <c r="C27" s="52">
        <v>1.72</v>
      </c>
      <c r="D27" s="52">
        <v>4.0599999999999996</v>
      </c>
      <c r="E27" s="52">
        <v>2.25</v>
      </c>
      <c r="F27" s="47">
        <f t="shared" si="0"/>
        <v>8.0299999999999994</v>
      </c>
      <c r="G27" s="52">
        <v>2.75</v>
      </c>
      <c r="H27" s="52">
        <v>8</v>
      </c>
      <c r="I27" s="52">
        <v>3.9</v>
      </c>
      <c r="J27" s="47">
        <f t="shared" si="1"/>
        <v>14.65</v>
      </c>
      <c r="K27" s="47">
        <f t="shared" si="2"/>
        <v>22.68</v>
      </c>
      <c r="L27" s="52">
        <v>3.75</v>
      </c>
      <c r="M27" s="52">
        <v>10.63</v>
      </c>
      <c r="N27" s="52">
        <v>3.75</v>
      </c>
      <c r="O27" s="47">
        <f t="shared" si="3"/>
        <v>18.130000000000003</v>
      </c>
      <c r="P27" s="52">
        <v>3</v>
      </c>
      <c r="Q27" s="52">
        <v>4.0999999999999996</v>
      </c>
      <c r="R27" s="52">
        <v>2.7</v>
      </c>
      <c r="S27" s="47">
        <f t="shared" si="4"/>
        <v>9.8000000000000007</v>
      </c>
      <c r="T27" s="52">
        <v>2</v>
      </c>
      <c r="U27" s="52">
        <v>2.58</v>
      </c>
      <c r="V27" s="52">
        <v>1.5</v>
      </c>
      <c r="W27" s="47">
        <f t="shared" si="5"/>
        <v>6.08</v>
      </c>
      <c r="X27" s="52">
        <v>5</v>
      </c>
      <c r="Y27" s="52">
        <v>7.94</v>
      </c>
      <c r="Z27" s="47">
        <f t="shared" si="6"/>
        <v>12.940000000000001</v>
      </c>
      <c r="AA27" s="47">
        <f>K27+O27+S27+W27+Z27</f>
        <v>69.63</v>
      </c>
      <c r="AB27" s="49" t="str">
        <f t="shared" si="7"/>
        <v>B</v>
      </c>
      <c r="AC27" s="49" t="str">
        <f t="shared" si="8"/>
        <v>Baik</v>
      </c>
      <c r="AD27" s="87" t="s">
        <v>106</v>
      </c>
      <c r="AE27" s="88">
        <f t="shared" si="9"/>
        <v>19</v>
      </c>
      <c r="AF27" s="50">
        <f t="shared" ref="AF27:AF51" si="12">AF26+1</f>
        <v>3</v>
      </c>
    </row>
    <row r="28" spans="1:33" s="50" customFormat="1" ht="25.5" x14ac:dyDescent="0.2">
      <c r="A28" s="98">
        <f t="shared" si="10"/>
        <v>20</v>
      </c>
      <c r="B28" s="104" t="s">
        <v>144</v>
      </c>
      <c r="C28" s="52">
        <v>2</v>
      </c>
      <c r="D28" s="52">
        <v>5</v>
      </c>
      <c r="E28" s="52">
        <v>1.5</v>
      </c>
      <c r="F28" s="47">
        <f t="shared" si="0"/>
        <v>8.5</v>
      </c>
      <c r="G28" s="52">
        <v>3.75</v>
      </c>
      <c r="H28" s="52">
        <v>8.5</v>
      </c>
      <c r="I28" s="52">
        <v>3.6</v>
      </c>
      <c r="J28" s="47">
        <f t="shared" si="1"/>
        <v>15.85</v>
      </c>
      <c r="K28" s="47">
        <f t="shared" si="2"/>
        <v>24.35</v>
      </c>
      <c r="L28" s="52">
        <v>4.6900000000000004</v>
      </c>
      <c r="M28" s="52">
        <v>9.3800000000000008</v>
      </c>
      <c r="N28" s="52">
        <v>4.0599999999999996</v>
      </c>
      <c r="O28" s="47">
        <f t="shared" si="3"/>
        <v>18.13</v>
      </c>
      <c r="P28" s="52">
        <v>2.81</v>
      </c>
      <c r="Q28" s="52">
        <v>4.91</v>
      </c>
      <c r="R28" s="52">
        <v>2.7</v>
      </c>
      <c r="S28" s="47">
        <f t="shared" si="4"/>
        <v>10.420000000000002</v>
      </c>
      <c r="T28" s="52">
        <v>1.56</v>
      </c>
      <c r="U28" s="52">
        <v>2.16</v>
      </c>
      <c r="V28" s="52">
        <v>1.1299999999999999</v>
      </c>
      <c r="W28" s="47">
        <f t="shared" si="5"/>
        <v>4.8499999999999996</v>
      </c>
      <c r="X28" s="52">
        <v>4</v>
      </c>
      <c r="Y28" s="52">
        <v>7.84</v>
      </c>
      <c r="Z28" s="47">
        <f t="shared" si="6"/>
        <v>11.84</v>
      </c>
      <c r="AA28" s="47">
        <v>69.58</v>
      </c>
      <c r="AB28" s="49" t="str">
        <f t="shared" si="7"/>
        <v>B</v>
      </c>
      <c r="AC28" s="49" t="str">
        <f t="shared" si="8"/>
        <v>Baik</v>
      </c>
      <c r="AD28" s="87" t="s">
        <v>248</v>
      </c>
      <c r="AE28" s="88">
        <f t="shared" si="9"/>
        <v>20</v>
      </c>
      <c r="AF28" s="50">
        <f t="shared" si="12"/>
        <v>4</v>
      </c>
    </row>
    <row r="29" spans="1:33" s="50" customFormat="1" ht="12.75" x14ac:dyDescent="0.2">
      <c r="A29" s="98">
        <f t="shared" si="10"/>
        <v>21</v>
      </c>
      <c r="B29" s="102" t="s">
        <v>245</v>
      </c>
      <c r="C29" s="52">
        <v>2</v>
      </c>
      <c r="D29" s="52">
        <v>4.38</v>
      </c>
      <c r="E29" s="52">
        <v>2.25</v>
      </c>
      <c r="F29" s="47">
        <f t="shared" si="0"/>
        <v>8.629999999999999</v>
      </c>
      <c r="G29" s="52">
        <v>2.75</v>
      </c>
      <c r="H29" s="52">
        <v>10</v>
      </c>
      <c r="I29" s="52">
        <v>4.8</v>
      </c>
      <c r="J29" s="47">
        <f t="shared" si="1"/>
        <v>17.55</v>
      </c>
      <c r="K29" s="47">
        <f t="shared" si="2"/>
        <v>26.18</v>
      </c>
      <c r="L29" s="52">
        <v>3.75</v>
      </c>
      <c r="M29" s="52">
        <v>9.3800000000000008</v>
      </c>
      <c r="N29" s="52">
        <v>3.75</v>
      </c>
      <c r="O29" s="47">
        <f t="shared" si="3"/>
        <v>16.880000000000003</v>
      </c>
      <c r="P29" s="52">
        <v>1.88</v>
      </c>
      <c r="Q29" s="52">
        <v>4.55</v>
      </c>
      <c r="R29" s="52">
        <v>2.7</v>
      </c>
      <c r="S29" s="47">
        <f t="shared" si="4"/>
        <v>9.129999999999999</v>
      </c>
      <c r="T29" s="52">
        <v>1.56</v>
      </c>
      <c r="U29" s="52">
        <v>1.95</v>
      </c>
      <c r="V29" s="52">
        <v>1.1299999999999999</v>
      </c>
      <c r="W29" s="47">
        <f t="shared" si="5"/>
        <v>4.6399999999999997</v>
      </c>
      <c r="X29" s="52">
        <v>3.5</v>
      </c>
      <c r="Y29" s="52">
        <v>9.25</v>
      </c>
      <c r="Z29" s="47">
        <f t="shared" si="6"/>
        <v>12.75</v>
      </c>
      <c r="AA29" s="47">
        <v>69.56</v>
      </c>
      <c r="AB29" s="49" t="str">
        <f t="shared" si="7"/>
        <v>B</v>
      </c>
      <c r="AC29" s="49" t="str">
        <f t="shared" si="8"/>
        <v>Baik</v>
      </c>
      <c r="AD29" s="87" t="s">
        <v>77</v>
      </c>
      <c r="AE29" s="88">
        <f t="shared" si="9"/>
        <v>21</v>
      </c>
      <c r="AF29" s="50">
        <f t="shared" si="12"/>
        <v>5</v>
      </c>
    </row>
    <row r="30" spans="1:33" s="50" customFormat="1" ht="12.75" x14ac:dyDescent="0.2">
      <c r="A30" s="98">
        <f t="shared" si="10"/>
        <v>22</v>
      </c>
      <c r="B30" s="63" t="s">
        <v>130</v>
      </c>
      <c r="C30" s="52">
        <v>1.72</v>
      </c>
      <c r="D30" s="52">
        <v>4.38</v>
      </c>
      <c r="E30" s="52">
        <v>2.25</v>
      </c>
      <c r="F30" s="47">
        <f t="shared" si="0"/>
        <v>8.35</v>
      </c>
      <c r="G30" s="52">
        <v>3.75</v>
      </c>
      <c r="H30" s="52">
        <v>8.5</v>
      </c>
      <c r="I30" s="52">
        <v>3.6</v>
      </c>
      <c r="J30" s="47">
        <f t="shared" si="1"/>
        <v>15.85</v>
      </c>
      <c r="K30" s="47">
        <f t="shared" si="2"/>
        <v>24.2</v>
      </c>
      <c r="L30" s="52">
        <v>5</v>
      </c>
      <c r="M30" s="52">
        <v>10.63</v>
      </c>
      <c r="N30" s="52">
        <v>3.44</v>
      </c>
      <c r="O30" s="47">
        <f t="shared" si="3"/>
        <v>19.07</v>
      </c>
      <c r="P30" s="52">
        <v>2.81</v>
      </c>
      <c r="Q30" s="52">
        <v>3.3</v>
      </c>
      <c r="R30" s="52">
        <v>1.8</v>
      </c>
      <c r="S30" s="47">
        <f t="shared" si="4"/>
        <v>7.9099999999999993</v>
      </c>
      <c r="T30" s="52">
        <v>1.78</v>
      </c>
      <c r="U30" s="52">
        <v>2.37</v>
      </c>
      <c r="V30" s="52">
        <v>1.1299999999999999</v>
      </c>
      <c r="W30" s="47">
        <f t="shared" si="5"/>
        <v>5.28</v>
      </c>
      <c r="X30" s="52">
        <v>4</v>
      </c>
      <c r="Y30" s="52">
        <v>8.73</v>
      </c>
      <c r="Z30" s="47">
        <f t="shared" si="6"/>
        <v>12.73</v>
      </c>
      <c r="AA30" s="47">
        <v>69.17</v>
      </c>
      <c r="AB30" s="49" t="str">
        <f t="shared" si="7"/>
        <v>B</v>
      </c>
      <c r="AC30" s="49" t="str">
        <f t="shared" si="8"/>
        <v>Baik</v>
      </c>
      <c r="AD30" s="87" t="s">
        <v>69</v>
      </c>
      <c r="AE30" s="88"/>
      <c r="AF30" s="50">
        <f t="shared" si="12"/>
        <v>6</v>
      </c>
    </row>
    <row r="31" spans="1:33" s="50" customFormat="1" ht="12.75" x14ac:dyDescent="0.2">
      <c r="A31" s="98">
        <f t="shared" si="10"/>
        <v>23</v>
      </c>
      <c r="B31" s="55" t="s">
        <v>78</v>
      </c>
      <c r="C31" s="52">
        <v>1.72</v>
      </c>
      <c r="D31" s="52">
        <v>4.38</v>
      </c>
      <c r="E31" s="52">
        <v>2.25</v>
      </c>
      <c r="F31" s="47">
        <f t="shared" si="0"/>
        <v>8.35</v>
      </c>
      <c r="G31" s="52">
        <v>3.75</v>
      </c>
      <c r="H31" s="52">
        <v>10</v>
      </c>
      <c r="I31" s="52">
        <v>4.5</v>
      </c>
      <c r="J31" s="47">
        <f t="shared" si="1"/>
        <v>18.25</v>
      </c>
      <c r="K31" s="47">
        <f t="shared" si="2"/>
        <v>26.6</v>
      </c>
      <c r="L31" s="52">
        <v>5</v>
      </c>
      <c r="M31" s="52">
        <v>8.44</v>
      </c>
      <c r="N31" s="52">
        <v>1.56</v>
      </c>
      <c r="O31" s="47">
        <f t="shared" si="3"/>
        <v>15</v>
      </c>
      <c r="P31" s="52">
        <v>2.81</v>
      </c>
      <c r="Q31" s="52">
        <v>5.63</v>
      </c>
      <c r="R31" s="52">
        <v>2.7</v>
      </c>
      <c r="S31" s="47">
        <f t="shared" si="4"/>
        <v>11.14</v>
      </c>
      <c r="T31" s="52">
        <v>1.78</v>
      </c>
      <c r="U31" s="52">
        <v>1.88</v>
      </c>
      <c r="V31" s="52">
        <v>0.75</v>
      </c>
      <c r="W31" s="47">
        <f t="shared" si="5"/>
        <v>4.41</v>
      </c>
      <c r="X31" s="52">
        <v>2.5</v>
      </c>
      <c r="Y31" s="52">
        <v>9.3800000000000008</v>
      </c>
      <c r="Z31" s="47">
        <f t="shared" si="6"/>
        <v>11.88</v>
      </c>
      <c r="AA31" s="47">
        <v>69.010000000000005</v>
      </c>
      <c r="AB31" s="49" t="str">
        <f t="shared" si="7"/>
        <v>B</v>
      </c>
      <c r="AC31" s="49" t="str">
        <f t="shared" si="8"/>
        <v>Baik</v>
      </c>
      <c r="AD31" s="87" t="s">
        <v>69</v>
      </c>
      <c r="AE31" s="88">
        <f t="shared" ref="AE31:AE51" si="13">RANK(AA31,$AA$9:$AA$51)</f>
        <v>23</v>
      </c>
      <c r="AF31" s="50">
        <f t="shared" si="12"/>
        <v>7</v>
      </c>
    </row>
    <row r="32" spans="1:33" s="50" customFormat="1" ht="25.5" x14ac:dyDescent="0.2">
      <c r="A32" s="98">
        <f t="shared" si="10"/>
        <v>24</v>
      </c>
      <c r="B32" s="56" t="s">
        <v>103</v>
      </c>
      <c r="C32" s="52">
        <v>1.72</v>
      </c>
      <c r="D32" s="52">
        <v>3.75</v>
      </c>
      <c r="E32" s="52">
        <v>2</v>
      </c>
      <c r="F32" s="47">
        <f t="shared" si="0"/>
        <v>7.47</v>
      </c>
      <c r="G32" s="52">
        <v>3.75</v>
      </c>
      <c r="H32" s="52">
        <v>8</v>
      </c>
      <c r="I32" s="52">
        <v>2.4</v>
      </c>
      <c r="J32" s="47">
        <f t="shared" si="1"/>
        <v>14.15</v>
      </c>
      <c r="K32" s="47">
        <f t="shared" si="2"/>
        <v>21.62</v>
      </c>
      <c r="L32" s="52">
        <v>5</v>
      </c>
      <c r="M32" s="52">
        <v>10</v>
      </c>
      <c r="N32" s="52">
        <v>1.88</v>
      </c>
      <c r="O32" s="47">
        <f t="shared" si="3"/>
        <v>16.88</v>
      </c>
      <c r="P32" s="52">
        <v>2.81</v>
      </c>
      <c r="Q32" s="52">
        <v>4.6399999999999997</v>
      </c>
      <c r="R32" s="52">
        <v>2.7</v>
      </c>
      <c r="S32" s="47">
        <f t="shared" si="4"/>
        <v>10.149999999999999</v>
      </c>
      <c r="T32" s="52">
        <v>1.78</v>
      </c>
      <c r="U32" s="52">
        <v>2.99</v>
      </c>
      <c r="V32" s="52">
        <v>1.5</v>
      </c>
      <c r="W32" s="47">
        <f t="shared" si="5"/>
        <v>6.2700000000000005</v>
      </c>
      <c r="X32" s="52">
        <v>3.5</v>
      </c>
      <c r="Y32" s="52">
        <v>9.3800000000000008</v>
      </c>
      <c r="Z32" s="47">
        <f t="shared" si="6"/>
        <v>12.88</v>
      </c>
      <c r="AA32" s="47">
        <f>K32+O32+S32+W32+Z32</f>
        <v>67.8</v>
      </c>
      <c r="AB32" s="49" t="str">
        <f t="shared" si="7"/>
        <v>B</v>
      </c>
      <c r="AC32" s="49" t="str">
        <f t="shared" si="8"/>
        <v>Baik</v>
      </c>
      <c r="AD32" s="87" t="s">
        <v>66</v>
      </c>
      <c r="AE32" s="88">
        <f t="shared" si="13"/>
        <v>24</v>
      </c>
      <c r="AF32" s="50">
        <f t="shared" si="12"/>
        <v>8</v>
      </c>
    </row>
    <row r="33" spans="1:33" s="50" customFormat="1" ht="12.75" x14ac:dyDescent="0.2">
      <c r="A33" s="98">
        <f t="shared" si="10"/>
        <v>25</v>
      </c>
      <c r="B33" s="56" t="s">
        <v>120</v>
      </c>
      <c r="C33" s="52">
        <v>1.72</v>
      </c>
      <c r="D33" s="52">
        <v>4.22</v>
      </c>
      <c r="E33" s="52">
        <v>1.5</v>
      </c>
      <c r="F33" s="47">
        <f t="shared" si="0"/>
        <v>7.4399999999999995</v>
      </c>
      <c r="G33" s="52">
        <v>3.75</v>
      </c>
      <c r="H33" s="52">
        <v>8.25</v>
      </c>
      <c r="I33" s="52">
        <v>2.4</v>
      </c>
      <c r="J33" s="47">
        <f t="shared" si="1"/>
        <v>14.4</v>
      </c>
      <c r="K33" s="47">
        <f t="shared" si="2"/>
        <v>21.84</v>
      </c>
      <c r="L33" s="52">
        <v>4.6900000000000004</v>
      </c>
      <c r="M33" s="52">
        <v>9.3800000000000008</v>
      </c>
      <c r="N33" s="52">
        <v>2.19</v>
      </c>
      <c r="O33" s="47">
        <f t="shared" si="3"/>
        <v>16.260000000000002</v>
      </c>
      <c r="P33" s="52">
        <v>2.81</v>
      </c>
      <c r="Q33" s="52">
        <v>4.91</v>
      </c>
      <c r="R33" s="52">
        <v>2.7</v>
      </c>
      <c r="S33" s="47">
        <f t="shared" si="4"/>
        <v>10.420000000000002</v>
      </c>
      <c r="T33" s="52">
        <v>1.33</v>
      </c>
      <c r="U33" s="52">
        <v>1.88</v>
      </c>
      <c r="V33" s="52">
        <v>1.1299999999999999</v>
      </c>
      <c r="W33" s="47">
        <f t="shared" si="5"/>
        <v>4.34</v>
      </c>
      <c r="X33" s="52">
        <v>4.5</v>
      </c>
      <c r="Y33" s="52">
        <v>10.38</v>
      </c>
      <c r="Z33" s="47">
        <f t="shared" si="6"/>
        <v>14.88</v>
      </c>
      <c r="AA33" s="47">
        <v>67.72</v>
      </c>
      <c r="AB33" s="49" t="str">
        <f t="shared" si="7"/>
        <v>B</v>
      </c>
      <c r="AC33" s="49" t="str">
        <f t="shared" si="8"/>
        <v>Baik</v>
      </c>
      <c r="AD33" s="87" t="s">
        <v>69</v>
      </c>
      <c r="AE33" s="88">
        <f t="shared" si="13"/>
        <v>25</v>
      </c>
      <c r="AF33" s="50">
        <f t="shared" si="12"/>
        <v>9</v>
      </c>
    </row>
    <row r="34" spans="1:33" s="50" customFormat="1" ht="25.5" x14ac:dyDescent="0.2">
      <c r="A34" s="98">
        <f t="shared" si="10"/>
        <v>26</v>
      </c>
      <c r="B34" s="54" t="s">
        <v>100</v>
      </c>
      <c r="C34" s="52">
        <v>1.78</v>
      </c>
      <c r="D34" s="52">
        <v>4.22</v>
      </c>
      <c r="E34" s="52">
        <v>1.75</v>
      </c>
      <c r="F34" s="47">
        <f t="shared" si="0"/>
        <v>7.75</v>
      </c>
      <c r="G34" s="52">
        <v>3</v>
      </c>
      <c r="H34" s="52">
        <v>8</v>
      </c>
      <c r="I34" s="52">
        <v>2.7</v>
      </c>
      <c r="J34" s="47">
        <f t="shared" si="1"/>
        <v>13.7</v>
      </c>
      <c r="K34" s="47">
        <f t="shared" si="2"/>
        <v>21.45</v>
      </c>
      <c r="L34" s="52">
        <v>3.75</v>
      </c>
      <c r="M34" s="52">
        <v>9.06</v>
      </c>
      <c r="N34" s="52">
        <v>3.44</v>
      </c>
      <c r="O34" s="47">
        <f t="shared" si="3"/>
        <v>16.25</v>
      </c>
      <c r="P34" s="52">
        <v>2.81</v>
      </c>
      <c r="Q34" s="52">
        <v>4.6399999999999997</v>
      </c>
      <c r="R34" s="52">
        <v>2.7</v>
      </c>
      <c r="S34" s="47">
        <f t="shared" si="4"/>
        <v>10.149999999999999</v>
      </c>
      <c r="T34" s="52">
        <v>1.78</v>
      </c>
      <c r="U34" s="52">
        <v>2.58</v>
      </c>
      <c r="V34" s="52">
        <v>1.1299999999999999</v>
      </c>
      <c r="W34" s="47">
        <f t="shared" si="5"/>
        <v>5.49</v>
      </c>
      <c r="X34" s="52">
        <v>4</v>
      </c>
      <c r="Y34" s="52">
        <v>10.38</v>
      </c>
      <c r="Z34" s="47">
        <f t="shared" si="6"/>
        <v>14.38</v>
      </c>
      <c r="AA34" s="47">
        <v>67.7</v>
      </c>
      <c r="AB34" s="49" t="str">
        <f t="shared" si="7"/>
        <v>B</v>
      </c>
      <c r="AC34" s="49" t="str">
        <f t="shared" si="8"/>
        <v>Baik</v>
      </c>
      <c r="AD34" s="87" t="s">
        <v>69</v>
      </c>
      <c r="AE34" s="88">
        <f t="shared" si="13"/>
        <v>26</v>
      </c>
      <c r="AF34" s="50">
        <f t="shared" si="12"/>
        <v>10</v>
      </c>
    </row>
    <row r="35" spans="1:33" s="50" customFormat="1" ht="25.5" x14ac:dyDescent="0.2">
      <c r="A35" s="98">
        <f t="shared" si="10"/>
        <v>27</v>
      </c>
      <c r="B35" s="56" t="s">
        <v>102</v>
      </c>
      <c r="C35" s="52">
        <v>1.72</v>
      </c>
      <c r="D35" s="52">
        <v>4.38</v>
      </c>
      <c r="E35" s="52">
        <v>2.25</v>
      </c>
      <c r="F35" s="47">
        <f t="shared" si="0"/>
        <v>8.35</v>
      </c>
      <c r="G35" s="52">
        <v>3.75</v>
      </c>
      <c r="H35" s="52">
        <v>8.5</v>
      </c>
      <c r="I35" s="52">
        <v>2.4</v>
      </c>
      <c r="J35" s="47">
        <f t="shared" si="1"/>
        <v>14.65</v>
      </c>
      <c r="K35" s="47">
        <f t="shared" si="2"/>
        <v>23</v>
      </c>
      <c r="L35" s="52">
        <v>5</v>
      </c>
      <c r="M35" s="52">
        <v>10.63</v>
      </c>
      <c r="N35" s="52">
        <v>2.19</v>
      </c>
      <c r="O35" s="47">
        <f t="shared" si="3"/>
        <v>17.82</v>
      </c>
      <c r="P35" s="52">
        <v>2.81</v>
      </c>
      <c r="Q35" s="52">
        <v>4.91</v>
      </c>
      <c r="R35" s="52">
        <v>2.7</v>
      </c>
      <c r="S35" s="47">
        <f t="shared" si="4"/>
        <v>10.420000000000002</v>
      </c>
      <c r="T35" s="52">
        <v>1.78</v>
      </c>
      <c r="U35" s="52">
        <v>2.37</v>
      </c>
      <c r="V35" s="52">
        <v>1.1299999999999999</v>
      </c>
      <c r="W35" s="62">
        <f t="shared" si="5"/>
        <v>5.28</v>
      </c>
      <c r="X35" s="52">
        <v>4</v>
      </c>
      <c r="Y35" s="52">
        <v>7.13</v>
      </c>
      <c r="Z35" s="47">
        <f t="shared" si="6"/>
        <v>11.129999999999999</v>
      </c>
      <c r="AA35" s="47">
        <v>67.63</v>
      </c>
      <c r="AB35" s="49" t="str">
        <f t="shared" si="7"/>
        <v>B</v>
      </c>
      <c r="AC35" s="49" t="str">
        <f t="shared" si="8"/>
        <v>Baik</v>
      </c>
      <c r="AD35" s="87" t="s">
        <v>69</v>
      </c>
      <c r="AE35" s="88">
        <f t="shared" si="13"/>
        <v>27</v>
      </c>
      <c r="AF35" s="50">
        <f t="shared" si="12"/>
        <v>11</v>
      </c>
    </row>
    <row r="36" spans="1:33" s="50" customFormat="1" ht="12.75" x14ac:dyDescent="0.2">
      <c r="A36" s="98">
        <f t="shared" si="10"/>
        <v>28</v>
      </c>
      <c r="B36" s="53" t="s">
        <v>132</v>
      </c>
      <c r="C36" s="52">
        <v>1.72</v>
      </c>
      <c r="D36" s="52">
        <v>3.28</v>
      </c>
      <c r="E36" s="52">
        <v>1.5</v>
      </c>
      <c r="F36" s="47">
        <f t="shared" si="0"/>
        <v>6.5</v>
      </c>
      <c r="G36" s="52">
        <v>3.5</v>
      </c>
      <c r="H36" s="52">
        <v>10</v>
      </c>
      <c r="I36" s="52">
        <v>3.6</v>
      </c>
      <c r="J36" s="47">
        <f t="shared" si="1"/>
        <v>17.100000000000001</v>
      </c>
      <c r="K36" s="47">
        <f t="shared" si="2"/>
        <v>23.6</v>
      </c>
      <c r="L36" s="52">
        <v>5</v>
      </c>
      <c r="M36" s="52">
        <v>10</v>
      </c>
      <c r="N36" s="52">
        <v>1.88</v>
      </c>
      <c r="O36" s="47">
        <f t="shared" si="3"/>
        <v>16.88</v>
      </c>
      <c r="P36" s="52">
        <v>2.63</v>
      </c>
      <c r="Q36" s="52">
        <v>3.84</v>
      </c>
      <c r="R36" s="52">
        <v>2.7</v>
      </c>
      <c r="S36" s="47">
        <f t="shared" si="4"/>
        <v>9.17</v>
      </c>
      <c r="T36" s="52">
        <v>1.78</v>
      </c>
      <c r="U36" s="52">
        <v>2.64</v>
      </c>
      <c r="V36" s="52">
        <v>1.5</v>
      </c>
      <c r="W36" s="47">
        <f t="shared" si="5"/>
        <v>5.92</v>
      </c>
      <c r="X36" s="52">
        <v>2.5</v>
      </c>
      <c r="Y36" s="52">
        <v>9.44</v>
      </c>
      <c r="Z36" s="47">
        <f t="shared" si="6"/>
        <v>11.94</v>
      </c>
      <c r="AA36" s="47">
        <v>67.5</v>
      </c>
      <c r="AB36" s="49" t="str">
        <f t="shared" si="7"/>
        <v>B</v>
      </c>
      <c r="AC36" s="49" t="str">
        <f t="shared" si="8"/>
        <v>Baik</v>
      </c>
      <c r="AD36" s="87" t="s">
        <v>77</v>
      </c>
      <c r="AE36" s="88">
        <f t="shared" si="13"/>
        <v>28</v>
      </c>
      <c r="AF36" s="50">
        <f t="shared" si="12"/>
        <v>12</v>
      </c>
    </row>
    <row r="37" spans="1:33" s="50" customFormat="1" ht="12.75" x14ac:dyDescent="0.2">
      <c r="A37" s="98">
        <f t="shared" si="10"/>
        <v>29</v>
      </c>
      <c r="B37" s="55" t="s">
        <v>90</v>
      </c>
      <c r="C37" s="52">
        <v>1.72</v>
      </c>
      <c r="D37" s="52">
        <v>3.75</v>
      </c>
      <c r="E37" s="52">
        <v>1.5</v>
      </c>
      <c r="F37" s="47">
        <f t="shared" si="0"/>
        <v>6.97</v>
      </c>
      <c r="G37" s="52">
        <v>3.75</v>
      </c>
      <c r="H37" s="52">
        <v>7</v>
      </c>
      <c r="I37" s="52">
        <v>2.4</v>
      </c>
      <c r="J37" s="47">
        <f t="shared" si="1"/>
        <v>13.15</v>
      </c>
      <c r="K37" s="47">
        <f t="shared" si="2"/>
        <v>20.12</v>
      </c>
      <c r="L37" s="52">
        <v>4.38</v>
      </c>
      <c r="M37" s="52">
        <v>8.1300000000000008</v>
      </c>
      <c r="N37" s="52">
        <v>3.13</v>
      </c>
      <c r="O37" s="47">
        <f t="shared" si="3"/>
        <v>15.64</v>
      </c>
      <c r="P37" s="52">
        <v>2.81</v>
      </c>
      <c r="Q37" s="52">
        <v>4.0999999999999996</v>
      </c>
      <c r="R37" s="52">
        <v>2.7</v>
      </c>
      <c r="S37" s="47">
        <f t="shared" si="4"/>
        <v>9.61</v>
      </c>
      <c r="T37" s="52">
        <v>1.78</v>
      </c>
      <c r="U37" s="52">
        <v>3.27</v>
      </c>
      <c r="V37" s="52">
        <v>1.5</v>
      </c>
      <c r="W37" s="47">
        <f t="shared" si="5"/>
        <v>6.55</v>
      </c>
      <c r="X37" s="52">
        <v>5</v>
      </c>
      <c r="Y37" s="52">
        <v>9.35</v>
      </c>
      <c r="Z37" s="47">
        <f t="shared" si="6"/>
        <v>14.35</v>
      </c>
      <c r="AA37" s="47">
        <v>66.260000000000005</v>
      </c>
      <c r="AB37" s="49" t="str">
        <f t="shared" si="7"/>
        <v>B</v>
      </c>
      <c r="AC37" s="49" t="str">
        <f t="shared" si="8"/>
        <v>Baik</v>
      </c>
      <c r="AD37" s="87" t="s">
        <v>66</v>
      </c>
      <c r="AE37" s="88">
        <f t="shared" si="13"/>
        <v>29</v>
      </c>
      <c r="AF37" s="50">
        <f t="shared" si="12"/>
        <v>13</v>
      </c>
    </row>
    <row r="38" spans="1:33" s="50" customFormat="1" ht="12.75" x14ac:dyDescent="0.2">
      <c r="A38" s="98">
        <f t="shared" si="10"/>
        <v>30</v>
      </c>
      <c r="B38" s="57" t="s">
        <v>109</v>
      </c>
      <c r="C38" s="52">
        <v>2</v>
      </c>
      <c r="D38" s="52">
        <v>5</v>
      </c>
      <c r="E38" s="52">
        <v>1.75</v>
      </c>
      <c r="F38" s="47">
        <f t="shared" si="0"/>
        <v>8.75</v>
      </c>
      <c r="G38" s="52">
        <v>3.75</v>
      </c>
      <c r="H38" s="52">
        <v>8.25</v>
      </c>
      <c r="I38" s="52">
        <v>3</v>
      </c>
      <c r="J38" s="47">
        <f t="shared" si="1"/>
        <v>15</v>
      </c>
      <c r="K38" s="47">
        <f t="shared" si="2"/>
        <v>23.75</v>
      </c>
      <c r="L38" s="52">
        <v>4.6900000000000004</v>
      </c>
      <c r="M38" s="52">
        <v>9.3800000000000008</v>
      </c>
      <c r="N38" s="52">
        <v>3.13</v>
      </c>
      <c r="O38" s="47">
        <f t="shared" si="3"/>
        <v>17.2</v>
      </c>
      <c r="P38" s="52">
        <v>2.81</v>
      </c>
      <c r="Q38" s="52">
        <v>4.91</v>
      </c>
      <c r="R38" s="52">
        <v>2.7</v>
      </c>
      <c r="S38" s="47">
        <f t="shared" si="4"/>
        <v>10.420000000000002</v>
      </c>
      <c r="T38" s="52">
        <v>1.56</v>
      </c>
      <c r="U38" s="52">
        <v>1.25</v>
      </c>
      <c r="V38" s="52">
        <v>0</v>
      </c>
      <c r="W38" s="47">
        <f t="shared" si="5"/>
        <v>2.81</v>
      </c>
      <c r="X38" s="52">
        <v>4</v>
      </c>
      <c r="Y38" s="52">
        <v>7.79</v>
      </c>
      <c r="Z38" s="47">
        <f t="shared" si="6"/>
        <v>11.79</v>
      </c>
      <c r="AA38" s="47">
        <v>65.959999999999994</v>
      </c>
      <c r="AB38" s="49" t="str">
        <f t="shared" si="7"/>
        <v>B</v>
      </c>
      <c r="AC38" s="49" t="str">
        <f t="shared" si="8"/>
        <v>Baik</v>
      </c>
      <c r="AD38" s="87" t="s">
        <v>249</v>
      </c>
      <c r="AE38" s="88">
        <f t="shared" si="13"/>
        <v>30</v>
      </c>
      <c r="AF38" s="50">
        <f t="shared" si="12"/>
        <v>14</v>
      </c>
    </row>
    <row r="39" spans="1:33" s="50" customFormat="1" ht="12.75" x14ac:dyDescent="0.2">
      <c r="A39" s="98">
        <f t="shared" si="10"/>
        <v>31</v>
      </c>
      <c r="B39" s="51" t="s">
        <v>116</v>
      </c>
      <c r="C39" s="52">
        <v>1.89</v>
      </c>
      <c r="D39" s="52">
        <v>4.38</v>
      </c>
      <c r="E39" s="52">
        <v>2.25</v>
      </c>
      <c r="F39" s="47">
        <f t="shared" si="0"/>
        <v>8.52</v>
      </c>
      <c r="G39" s="52">
        <v>4</v>
      </c>
      <c r="H39" s="52">
        <v>8.5</v>
      </c>
      <c r="I39" s="52">
        <v>2.7</v>
      </c>
      <c r="J39" s="47">
        <f t="shared" si="1"/>
        <v>15.2</v>
      </c>
      <c r="K39" s="47">
        <f t="shared" si="2"/>
        <v>23.72</v>
      </c>
      <c r="L39" s="52">
        <v>5</v>
      </c>
      <c r="M39" s="52">
        <v>10.63</v>
      </c>
      <c r="N39" s="52">
        <v>4.0599999999999996</v>
      </c>
      <c r="O39" s="47">
        <f t="shared" si="3"/>
        <v>19.690000000000001</v>
      </c>
      <c r="P39" s="52">
        <v>3</v>
      </c>
      <c r="Q39" s="52">
        <v>4.0999999999999996</v>
      </c>
      <c r="R39" s="52">
        <v>2.7</v>
      </c>
      <c r="S39" s="47">
        <f t="shared" si="4"/>
        <v>9.8000000000000007</v>
      </c>
      <c r="T39" s="52">
        <v>2</v>
      </c>
      <c r="U39" s="52">
        <v>2.78</v>
      </c>
      <c r="V39" s="52">
        <v>1.5</v>
      </c>
      <c r="W39" s="47">
        <f t="shared" si="5"/>
        <v>6.2799999999999994</v>
      </c>
      <c r="X39" s="52">
        <v>5</v>
      </c>
      <c r="Y39" s="52">
        <v>1.3</v>
      </c>
      <c r="Z39" s="47">
        <f t="shared" si="6"/>
        <v>6.3</v>
      </c>
      <c r="AA39" s="47">
        <f>K39+O39+S39+W39+Z39</f>
        <v>65.789999999999992</v>
      </c>
      <c r="AB39" s="49" t="str">
        <f t="shared" si="7"/>
        <v>B</v>
      </c>
      <c r="AC39" s="49" t="str">
        <f t="shared" si="8"/>
        <v>Baik</v>
      </c>
      <c r="AD39" s="87" t="s">
        <v>66</v>
      </c>
      <c r="AE39" s="88">
        <f t="shared" si="13"/>
        <v>31</v>
      </c>
      <c r="AF39" s="50">
        <f t="shared" si="12"/>
        <v>15</v>
      </c>
    </row>
    <row r="40" spans="1:33" s="50" customFormat="1" ht="12.75" x14ac:dyDescent="0.2">
      <c r="A40" s="98">
        <f t="shared" si="10"/>
        <v>32</v>
      </c>
      <c r="B40" s="55" t="s">
        <v>128</v>
      </c>
      <c r="C40" s="52">
        <v>1.89</v>
      </c>
      <c r="D40" s="52">
        <v>4.38</v>
      </c>
      <c r="E40" s="52">
        <v>2</v>
      </c>
      <c r="F40" s="47">
        <f t="shared" si="0"/>
        <v>8.27</v>
      </c>
      <c r="G40" s="52">
        <v>4</v>
      </c>
      <c r="H40" s="52">
        <v>7.75</v>
      </c>
      <c r="I40" s="52">
        <v>3.6</v>
      </c>
      <c r="J40" s="101">
        <f t="shared" si="1"/>
        <v>15.35</v>
      </c>
      <c r="K40" s="47">
        <f t="shared" si="2"/>
        <v>23.619999999999997</v>
      </c>
      <c r="L40" s="52">
        <v>4.38</v>
      </c>
      <c r="M40" s="52">
        <v>9.06</v>
      </c>
      <c r="N40" s="52">
        <v>2.5</v>
      </c>
      <c r="O40" s="47">
        <f t="shared" si="3"/>
        <v>15.940000000000001</v>
      </c>
      <c r="P40" s="52">
        <v>2.81</v>
      </c>
      <c r="Q40" s="52">
        <v>4.91</v>
      </c>
      <c r="R40" s="52">
        <v>2.7</v>
      </c>
      <c r="S40" s="47">
        <f t="shared" si="4"/>
        <v>10.420000000000002</v>
      </c>
      <c r="T40" s="52">
        <v>1.56</v>
      </c>
      <c r="U40" s="52">
        <v>2.37</v>
      </c>
      <c r="V40" s="52">
        <v>1.1299999999999999</v>
      </c>
      <c r="W40" s="47">
        <f t="shared" si="5"/>
        <v>5.0600000000000005</v>
      </c>
      <c r="X40" s="52">
        <v>3</v>
      </c>
      <c r="Y40" s="52">
        <v>7.09</v>
      </c>
      <c r="Z40" s="47">
        <f t="shared" si="6"/>
        <v>10.09</v>
      </c>
      <c r="AA40" s="47">
        <v>65.11</v>
      </c>
      <c r="AB40" s="49" t="str">
        <f t="shared" si="7"/>
        <v>B</v>
      </c>
      <c r="AC40" s="49" t="str">
        <f t="shared" si="8"/>
        <v>Baik</v>
      </c>
      <c r="AD40" s="87" t="s">
        <v>69</v>
      </c>
      <c r="AE40" s="88">
        <f t="shared" si="13"/>
        <v>32</v>
      </c>
      <c r="AF40" s="50">
        <f t="shared" si="12"/>
        <v>16</v>
      </c>
    </row>
    <row r="41" spans="1:33" s="50" customFormat="1" ht="12.75" x14ac:dyDescent="0.2">
      <c r="A41" s="98">
        <f t="shared" si="10"/>
        <v>33</v>
      </c>
      <c r="B41" s="28" t="s">
        <v>127</v>
      </c>
      <c r="C41" s="52">
        <v>1.78</v>
      </c>
      <c r="D41" s="52">
        <v>4.0599999999999996</v>
      </c>
      <c r="E41" s="52">
        <v>2</v>
      </c>
      <c r="F41" s="47">
        <f t="shared" si="0"/>
        <v>7.84</v>
      </c>
      <c r="G41" s="52">
        <v>3.75</v>
      </c>
      <c r="H41" s="52">
        <v>8.25</v>
      </c>
      <c r="I41" s="52">
        <v>3.3</v>
      </c>
      <c r="J41" s="47">
        <f t="shared" si="1"/>
        <v>15.3</v>
      </c>
      <c r="K41" s="47">
        <f t="shared" si="2"/>
        <v>23.14</v>
      </c>
      <c r="L41" s="52">
        <v>4.0599999999999996</v>
      </c>
      <c r="M41" s="52">
        <v>7.81</v>
      </c>
      <c r="N41" s="52">
        <v>3.75</v>
      </c>
      <c r="O41" s="47">
        <f t="shared" si="3"/>
        <v>15.62</v>
      </c>
      <c r="P41" s="52">
        <v>2.81</v>
      </c>
      <c r="Q41" s="52">
        <v>4.6399999999999997</v>
      </c>
      <c r="R41" s="52">
        <v>2.7</v>
      </c>
      <c r="S41" s="47">
        <f t="shared" si="4"/>
        <v>10.149999999999999</v>
      </c>
      <c r="T41" s="52">
        <v>2</v>
      </c>
      <c r="U41" s="52">
        <v>3.68</v>
      </c>
      <c r="V41" s="52">
        <v>1.5</v>
      </c>
      <c r="W41" s="47">
        <f t="shared" si="5"/>
        <v>7.18</v>
      </c>
      <c r="X41" s="52">
        <v>3</v>
      </c>
      <c r="Y41" s="52">
        <v>5.93</v>
      </c>
      <c r="Z41" s="47">
        <f t="shared" si="6"/>
        <v>8.93</v>
      </c>
      <c r="AA41" s="47">
        <v>65.03</v>
      </c>
      <c r="AB41" s="49" t="str">
        <f t="shared" si="7"/>
        <v>B</v>
      </c>
      <c r="AC41" s="49" t="str">
        <f t="shared" si="8"/>
        <v>Baik</v>
      </c>
      <c r="AD41" s="87" t="s">
        <v>66</v>
      </c>
      <c r="AE41" s="88">
        <f t="shared" si="13"/>
        <v>33</v>
      </c>
      <c r="AF41" s="50">
        <f t="shared" si="12"/>
        <v>17</v>
      </c>
    </row>
    <row r="42" spans="1:33" s="50" customFormat="1" ht="12.75" x14ac:dyDescent="0.2">
      <c r="A42" s="98">
        <f t="shared" si="10"/>
        <v>34</v>
      </c>
      <c r="B42" s="56" t="s">
        <v>111</v>
      </c>
      <c r="C42" s="99">
        <v>2</v>
      </c>
      <c r="D42" s="99">
        <v>4.22</v>
      </c>
      <c r="E42" s="99">
        <v>2.25</v>
      </c>
      <c r="F42" s="100">
        <f t="shared" si="0"/>
        <v>8.4699999999999989</v>
      </c>
      <c r="G42" s="99">
        <v>4</v>
      </c>
      <c r="H42" s="99">
        <v>7.5</v>
      </c>
      <c r="I42" s="99">
        <v>2.4</v>
      </c>
      <c r="J42" s="100">
        <f t="shared" si="1"/>
        <v>13.9</v>
      </c>
      <c r="K42" s="100">
        <f t="shared" si="2"/>
        <v>22.369999999999997</v>
      </c>
      <c r="L42" s="99">
        <v>4.6900000000000004</v>
      </c>
      <c r="M42" s="99">
        <v>8.1300000000000008</v>
      </c>
      <c r="N42" s="99">
        <v>1.56</v>
      </c>
      <c r="O42" s="100">
        <f t="shared" si="3"/>
        <v>14.38</v>
      </c>
      <c r="P42" s="99">
        <v>2.63</v>
      </c>
      <c r="Q42" s="99">
        <v>4.29</v>
      </c>
      <c r="R42" s="99">
        <v>2.7</v>
      </c>
      <c r="S42" s="100">
        <f t="shared" si="4"/>
        <v>9.620000000000001</v>
      </c>
      <c r="T42" s="99">
        <v>1.78</v>
      </c>
      <c r="U42" s="99">
        <v>2.37</v>
      </c>
      <c r="V42" s="99">
        <v>1.1299999999999999</v>
      </c>
      <c r="W42" s="100">
        <f t="shared" si="5"/>
        <v>5.28</v>
      </c>
      <c r="X42" s="99">
        <v>4.5</v>
      </c>
      <c r="Y42" s="99">
        <v>8</v>
      </c>
      <c r="Z42" s="100">
        <f t="shared" si="6"/>
        <v>12.5</v>
      </c>
      <c r="AA42" s="47">
        <v>64.13</v>
      </c>
      <c r="AB42" s="61" t="str">
        <f t="shared" si="7"/>
        <v>B</v>
      </c>
      <c r="AC42" s="49" t="str">
        <f t="shared" si="8"/>
        <v>Baik</v>
      </c>
      <c r="AD42" s="87" t="s">
        <v>66</v>
      </c>
      <c r="AE42" s="88">
        <f t="shared" si="13"/>
        <v>34</v>
      </c>
      <c r="AF42" s="50">
        <f t="shared" si="12"/>
        <v>18</v>
      </c>
      <c r="AG42" s="47"/>
    </row>
    <row r="43" spans="1:33" s="50" customFormat="1" ht="12.75" x14ac:dyDescent="0.2">
      <c r="A43" s="98">
        <f t="shared" si="10"/>
        <v>35</v>
      </c>
      <c r="B43" s="57" t="s">
        <v>108</v>
      </c>
      <c r="C43" s="52">
        <v>1.83</v>
      </c>
      <c r="D43" s="52">
        <v>4.0599999999999996</v>
      </c>
      <c r="E43" s="52">
        <v>2.25</v>
      </c>
      <c r="F43" s="47">
        <f t="shared" si="0"/>
        <v>8.14</v>
      </c>
      <c r="G43" s="52">
        <v>4</v>
      </c>
      <c r="H43" s="52">
        <v>8.5</v>
      </c>
      <c r="I43" s="52">
        <v>3.3</v>
      </c>
      <c r="J43" s="101">
        <f t="shared" si="1"/>
        <v>15.8</v>
      </c>
      <c r="K43" s="47">
        <f t="shared" si="2"/>
        <v>23.94</v>
      </c>
      <c r="L43" s="52">
        <v>3.13</v>
      </c>
      <c r="M43" s="52">
        <v>7.81</v>
      </c>
      <c r="N43" s="52">
        <v>1.88</v>
      </c>
      <c r="O43" s="47">
        <f t="shared" si="3"/>
        <v>12.82</v>
      </c>
      <c r="P43" s="52">
        <v>3</v>
      </c>
      <c r="Q43" s="52">
        <v>5.98</v>
      </c>
      <c r="R43" s="52">
        <v>2.7</v>
      </c>
      <c r="S43" s="47">
        <f t="shared" si="4"/>
        <v>11.68</v>
      </c>
      <c r="T43" s="52">
        <v>2</v>
      </c>
      <c r="U43" s="52">
        <v>3.68</v>
      </c>
      <c r="V43" s="52">
        <v>1.88</v>
      </c>
      <c r="W43" s="47">
        <f t="shared" si="5"/>
        <v>7.56</v>
      </c>
      <c r="X43" s="52">
        <v>4.5</v>
      </c>
      <c r="Y43" s="52">
        <v>3</v>
      </c>
      <c r="Z43" s="47">
        <f t="shared" si="6"/>
        <v>7.5</v>
      </c>
      <c r="AA43" s="47">
        <f>K43+O43+S43+W43+Z43</f>
        <v>63.500000000000007</v>
      </c>
      <c r="AB43" s="49" t="str">
        <f t="shared" si="7"/>
        <v>B</v>
      </c>
      <c r="AC43" s="49" t="str">
        <f t="shared" si="8"/>
        <v>Baik</v>
      </c>
      <c r="AD43" s="87" t="s">
        <v>66</v>
      </c>
      <c r="AE43" s="88">
        <f t="shared" si="13"/>
        <v>35</v>
      </c>
      <c r="AF43" s="50">
        <f t="shared" si="12"/>
        <v>19</v>
      </c>
    </row>
    <row r="44" spans="1:33" s="50" customFormat="1" ht="12.75" x14ac:dyDescent="0.2">
      <c r="A44" s="98">
        <f t="shared" si="10"/>
        <v>36</v>
      </c>
      <c r="B44" s="51" t="s">
        <v>135</v>
      </c>
      <c r="C44" s="52">
        <v>1.78</v>
      </c>
      <c r="D44" s="52">
        <v>3.91</v>
      </c>
      <c r="E44" s="52">
        <v>1.25</v>
      </c>
      <c r="F44" s="47">
        <f t="shared" si="0"/>
        <v>6.94</v>
      </c>
      <c r="G44" s="52">
        <v>3.75</v>
      </c>
      <c r="H44" s="52">
        <v>6.75</v>
      </c>
      <c r="I44" s="52">
        <v>2.4</v>
      </c>
      <c r="J44" s="47">
        <f t="shared" si="1"/>
        <v>12.9</v>
      </c>
      <c r="K44" s="47">
        <f t="shared" si="2"/>
        <v>19.84</v>
      </c>
      <c r="L44" s="52">
        <v>4.6900000000000004</v>
      </c>
      <c r="M44" s="52">
        <v>9.06</v>
      </c>
      <c r="N44" s="52">
        <v>2.19</v>
      </c>
      <c r="O44" s="47">
        <f t="shared" si="3"/>
        <v>15.94</v>
      </c>
      <c r="P44" s="52">
        <v>2.81</v>
      </c>
      <c r="Q44" s="52">
        <v>4.0999999999999996</v>
      </c>
      <c r="R44" s="52">
        <v>2.7</v>
      </c>
      <c r="S44" s="47">
        <f t="shared" si="4"/>
        <v>9.61</v>
      </c>
      <c r="T44" s="52">
        <v>2</v>
      </c>
      <c r="U44" s="52">
        <v>3.2</v>
      </c>
      <c r="V44" s="52">
        <v>1.5</v>
      </c>
      <c r="W44" s="47">
        <f t="shared" si="5"/>
        <v>6.7</v>
      </c>
      <c r="X44" s="52">
        <v>5.5</v>
      </c>
      <c r="Y44" s="52">
        <v>5.1100000000000003</v>
      </c>
      <c r="Z44" s="47">
        <f t="shared" si="6"/>
        <v>10.61</v>
      </c>
      <c r="AA44" s="47">
        <f>K44+O44+S44+W44+Z44</f>
        <v>62.7</v>
      </c>
      <c r="AB44" s="49" t="str">
        <f t="shared" si="7"/>
        <v>B</v>
      </c>
      <c r="AC44" s="49" t="str">
        <f t="shared" si="8"/>
        <v>Baik</v>
      </c>
      <c r="AD44" s="87" t="s">
        <v>66</v>
      </c>
      <c r="AE44" s="88">
        <f t="shared" si="13"/>
        <v>36</v>
      </c>
      <c r="AF44" s="50">
        <f t="shared" si="12"/>
        <v>20</v>
      </c>
    </row>
    <row r="45" spans="1:33" s="50" customFormat="1" ht="25.5" x14ac:dyDescent="0.2">
      <c r="A45" s="98">
        <f t="shared" si="10"/>
        <v>37</v>
      </c>
      <c r="B45" s="56" t="s">
        <v>131</v>
      </c>
      <c r="C45" s="52">
        <v>1.94</v>
      </c>
      <c r="D45" s="52">
        <v>4.38</v>
      </c>
      <c r="E45" s="52">
        <v>1.75</v>
      </c>
      <c r="F45" s="47">
        <f t="shared" si="0"/>
        <v>8.07</v>
      </c>
      <c r="G45" s="52">
        <v>3.75</v>
      </c>
      <c r="H45" s="52">
        <v>6.5</v>
      </c>
      <c r="I45" s="52">
        <v>2.4</v>
      </c>
      <c r="J45" s="47">
        <f t="shared" si="1"/>
        <v>12.65</v>
      </c>
      <c r="K45" s="47">
        <f t="shared" si="2"/>
        <v>20.72</v>
      </c>
      <c r="L45" s="52">
        <v>4.6900000000000004</v>
      </c>
      <c r="M45" s="52">
        <v>7.5</v>
      </c>
      <c r="N45" s="52">
        <v>3.75</v>
      </c>
      <c r="O45" s="47">
        <f t="shared" si="3"/>
        <v>15.940000000000001</v>
      </c>
      <c r="P45" s="52">
        <v>2.81</v>
      </c>
      <c r="Q45" s="52">
        <v>4.91</v>
      </c>
      <c r="R45" s="52">
        <v>2.7</v>
      </c>
      <c r="S45" s="47">
        <f t="shared" si="4"/>
        <v>10.420000000000002</v>
      </c>
      <c r="T45" s="52">
        <v>1.78</v>
      </c>
      <c r="U45" s="52">
        <v>3.27</v>
      </c>
      <c r="V45" s="52">
        <v>1.88</v>
      </c>
      <c r="W45" s="47">
        <f t="shared" si="5"/>
        <v>6.93</v>
      </c>
      <c r="X45" s="52">
        <v>5</v>
      </c>
      <c r="Y45" s="52">
        <v>3.42</v>
      </c>
      <c r="Z45" s="47">
        <f t="shared" si="6"/>
        <v>8.42</v>
      </c>
      <c r="AA45" s="47">
        <f>K45+O45+S45+W45+Z45</f>
        <v>62.43</v>
      </c>
      <c r="AB45" s="49" t="str">
        <f t="shared" si="7"/>
        <v>B</v>
      </c>
      <c r="AC45" s="49" t="str">
        <f t="shared" si="8"/>
        <v>Baik</v>
      </c>
      <c r="AD45" s="87" t="s">
        <v>66</v>
      </c>
      <c r="AE45" s="88">
        <f t="shared" si="13"/>
        <v>37</v>
      </c>
      <c r="AF45" s="50">
        <f t="shared" si="12"/>
        <v>21</v>
      </c>
    </row>
    <row r="46" spans="1:33" s="50" customFormat="1" ht="25.5" x14ac:dyDescent="0.2">
      <c r="A46" s="98">
        <f t="shared" si="10"/>
        <v>38</v>
      </c>
      <c r="B46" s="53" t="s">
        <v>134</v>
      </c>
      <c r="C46" s="52">
        <v>1.72</v>
      </c>
      <c r="D46" s="52">
        <v>3.91</v>
      </c>
      <c r="E46" s="52">
        <v>2</v>
      </c>
      <c r="F46" s="47">
        <f t="shared" si="0"/>
        <v>7.63</v>
      </c>
      <c r="G46" s="52">
        <v>3.75</v>
      </c>
      <c r="H46" s="52">
        <v>8.25</v>
      </c>
      <c r="I46" s="52">
        <v>3</v>
      </c>
      <c r="J46" s="47">
        <f t="shared" si="1"/>
        <v>15</v>
      </c>
      <c r="K46" s="47">
        <f t="shared" si="2"/>
        <v>22.63</v>
      </c>
      <c r="L46" s="52">
        <v>5</v>
      </c>
      <c r="M46" s="52">
        <v>9.69</v>
      </c>
      <c r="N46" s="52">
        <v>2.19</v>
      </c>
      <c r="O46" s="47">
        <f t="shared" si="3"/>
        <v>16.88</v>
      </c>
      <c r="P46" s="52">
        <v>2.63</v>
      </c>
      <c r="Q46" s="52">
        <v>4.0999999999999996</v>
      </c>
      <c r="R46" s="52">
        <v>2.7</v>
      </c>
      <c r="S46" s="47">
        <f t="shared" si="4"/>
        <v>9.43</v>
      </c>
      <c r="T46" s="52">
        <v>1.56</v>
      </c>
      <c r="U46" s="52">
        <v>1.67</v>
      </c>
      <c r="V46" s="52">
        <v>0.75</v>
      </c>
      <c r="W46" s="47">
        <f t="shared" si="5"/>
        <v>3.98</v>
      </c>
      <c r="X46" s="52">
        <v>2</v>
      </c>
      <c r="Y46" s="52">
        <v>7.48</v>
      </c>
      <c r="Z46" s="47">
        <f t="shared" si="6"/>
        <v>9.48</v>
      </c>
      <c r="AA46" s="47">
        <v>62.38</v>
      </c>
      <c r="AB46" s="49" t="str">
        <f t="shared" si="7"/>
        <v>B</v>
      </c>
      <c r="AC46" s="49" t="str">
        <f t="shared" si="8"/>
        <v>Baik</v>
      </c>
      <c r="AD46" s="87" t="s">
        <v>248</v>
      </c>
      <c r="AE46" s="88">
        <f t="shared" si="13"/>
        <v>38</v>
      </c>
      <c r="AF46" s="50">
        <f t="shared" si="12"/>
        <v>22</v>
      </c>
    </row>
    <row r="47" spans="1:33" s="50" customFormat="1" ht="12.75" x14ac:dyDescent="0.2">
      <c r="A47" s="98">
        <f t="shared" si="10"/>
        <v>39</v>
      </c>
      <c r="B47" s="55" t="s">
        <v>117</v>
      </c>
      <c r="C47" s="52">
        <v>1.56</v>
      </c>
      <c r="D47" s="52">
        <v>2.0299999999999998</v>
      </c>
      <c r="E47" s="52">
        <v>0.75</v>
      </c>
      <c r="F47" s="47">
        <f t="shared" si="0"/>
        <v>4.34</v>
      </c>
      <c r="G47" s="52">
        <v>3.75</v>
      </c>
      <c r="H47" s="52">
        <v>5.5</v>
      </c>
      <c r="I47" s="52">
        <v>2.4</v>
      </c>
      <c r="J47" s="47">
        <f t="shared" si="1"/>
        <v>11.65</v>
      </c>
      <c r="K47" s="47">
        <f t="shared" si="2"/>
        <v>15.99</v>
      </c>
      <c r="L47" s="52">
        <v>4.6900000000000004</v>
      </c>
      <c r="M47" s="52">
        <v>9.3800000000000008</v>
      </c>
      <c r="N47" s="52">
        <v>4.38</v>
      </c>
      <c r="O47" s="47">
        <f t="shared" si="3"/>
        <v>18.45</v>
      </c>
      <c r="P47" s="52">
        <v>3</v>
      </c>
      <c r="Q47" s="52">
        <v>4.29</v>
      </c>
      <c r="R47" s="52">
        <v>2.7</v>
      </c>
      <c r="S47" s="47">
        <f t="shared" si="4"/>
        <v>9.99</v>
      </c>
      <c r="T47" s="52">
        <v>1.78</v>
      </c>
      <c r="U47" s="52">
        <v>2.64</v>
      </c>
      <c r="V47" s="52">
        <v>1.5</v>
      </c>
      <c r="W47" s="47">
        <f t="shared" si="5"/>
        <v>5.92</v>
      </c>
      <c r="X47" s="52">
        <v>5</v>
      </c>
      <c r="Y47" s="52">
        <v>6.96</v>
      </c>
      <c r="Z47" s="47">
        <f t="shared" si="6"/>
        <v>11.96</v>
      </c>
      <c r="AA47" s="47">
        <v>62.29</v>
      </c>
      <c r="AB47" s="49" t="str">
        <f t="shared" si="7"/>
        <v>B</v>
      </c>
      <c r="AC47" s="49" t="str">
        <f t="shared" si="8"/>
        <v>Baik</v>
      </c>
      <c r="AD47" s="87" t="s">
        <v>77</v>
      </c>
      <c r="AE47" s="88">
        <f t="shared" si="13"/>
        <v>39</v>
      </c>
      <c r="AF47" s="50">
        <f t="shared" si="12"/>
        <v>23</v>
      </c>
    </row>
    <row r="48" spans="1:33" s="50" customFormat="1" ht="25.5" x14ac:dyDescent="0.2">
      <c r="A48" s="98">
        <f t="shared" si="10"/>
        <v>40</v>
      </c>
      <c r="B48" s="105" t="s">
        <v>104</v>
      </c>
      <c r="C48" s="52">
        <v>2</v>
      </c>
      <c r="D48" s="52">
        <v>5</v>
      </c>
      <c r="E48" s="52">
        <v>2.25</v>
      </c>
      <c r="F48" s="47">
        <f t="shared" si="0"/>
        <v>9.25</v>
      </c>
      <c r="G48" s="52">
        <v>4</v>
      </c>
      <c r="H48" s="52">
        <v>6.75</v>
      </c>
      <c r="I48" s="52">
        <v>2.4</v>
      </c>
      <c r="J48" s="47">
        <f t="shared" si="1"/>
        <v>13.15</v>
      </c>
      <c r="K48" s="47">
        <f t="shared" si="2"/>
        <v>22.4</v>
      </c>
      <c r="L48" s="52">
        <v>5</v>
      </c>
      <c r="M48" s="52">
        <v>7.81</v>
      </c>
      <c r="N48" s="52">
        <v>3.13</v>
      </c>
      <c r="O48" s="47">
        <f t="shared" si="3"/>
        <v>15.939999999999998</v>
      </c>
      <c r="P48" s="52">
        <v>3</v>
      </c>
      <c r="Q48" s="52">
        <v>5.18</v>
      </c>
      <c r="R48" s="52">
        <v>2.7</v>
      </c>
      <c r="S48" s="47">
        <f t="shared" si="4"/>
        <v>10.879999999999999</v>
      </c>
      <c r="T48" s="52">
        <v>2</v>
      </c>
      <c r="U48" s="52">
        <v>2.92</v>
      </c>
      <c r="V48" s="52">
        <v>1.1299999999999999</v>
      </c>
      <c r="W48" s="47">
        <f t="shared" si="5"/>
        <v>6.05</v>
      </c>
      <c r="X48" s="52">
        <v>3</v>
      </c>
      <c r="Y48" s="52">
        <v>2.75</v>
      </c>
      <c r="Z48" s="47">
        <f t="shared" si="6"/>
        <v>5.75</v>
      </c>
      <c r="AA48" s="47">
        <v>61</v>
      </c>
      <c r="AB48" s="49" t="str">
        <f t="shared" si="7"/>
        <v>B</v>
      </c>
      <c r="AC48" s="49" t="str">
        <f t="shared" si="8"/>
        <v>Baik</v>
      </c>
      <c r="AD48" s="87" t="s">
        <v>77</v>
      </c>
      <c r="AE48" s="88">
        <f t="shared" si="13"/>
        <v>40</v>
      </c>
      <c r="AF48" s="50">
        <f t="shared" si="12"/>
        <v>24</v>
      </c>
    </row>
    <row r="49" spans="1:32" s="50" customFormat="1" ht="12.75" x14ac:dyDescent="0.2">
      <c r="A49" s="98">
        <f t="shared" si="10"/>
        <v>41</v>
      </c>
      <c r="B49" s="130" t="s">
        <v>133</v>
      </c>
      <c r="C49" s="52">
        <v>1.56</v>
      </c>
      <c r="D49" s="52">
        <v>3.59</v>
      </c>
      <c r="E49" s="52">
        <v>1.5</v>
      </c>
      <c r="F49" s="47">
        <f t="shared" si="0"/>
        <v>6.65</v>
      </c>
      <c r="G49" s="52">
        <v>4</v>
      </c>
      <c r="H49" s="52">
        <v>7.75</v>
      </c>
      <c r="I49" s="52">
        <v>3</v>
      </c>
      <c r="J49" s="47">
        <f t="shared" si="1"/>
        <v>14.75</v>
      </c>
      <c r="K49" s="47">
        <f t="shared" si="2"/>
        <v>21.4</v>
      </c>
      <c r="L49" s="52">
        <v>4.38</v>
      </c>
      <c r="M49" s="52">
        <v>7.19</v>
      </c>
      <c r="N49" s="52">
        <v>1.88</v>
      </c>
      <c r="O49" s="47">
        <f t="shared" si="3"/>
        <v>13.45</v>
      </c>
      <c r="P49" s="52">
        <v>2.81</v>
      </c>
      <c r="Q49" s="52">
        <v>4.6399999999999997</v>
      </c>
      <c r="R49" s="52">
        <v>2.7</v>
      </c>
      <c r="S49" s="47">
        <f t="shared" si="4"/>
        <v>10.149999999999999</v>
      </c>
      <c r="T49" s="52">
        <v>1.78</v>
      </c>
      <c r="U49" s="52">
        <v>2.37</v>
      </c>
      <c r="V49" s="52">
        <v>1.1299999999999999</v>
      </c>
      <c r="W49" s="47">
        <f t="shared" si="5"/>
        <v>5.28</v>
      </c>
      <c r="X49" s="52">
        <v>2</v>
      </c>
      <c r="Y49" s="52">
        <v>7.89</v>
      </c>
      <c r="Z49" s="47">
        <f t="shared" si="6"/>
        <v>9.89</v>
      </c>
      <c r="AA49" s="47">
        <v>60.15</v>
      </c>
      <c r="AB49" s="49" t="str">
        <f t="shared" si="7"/>
        <v>B</v>
      </c>
      <c r="AC49" s="49" t="str">
        <f t="shared" si="8"/>
        <v>Baik</v>
      </c>
      <c r="AD49" s="87" t="s">
        <v>69</v>
      </c>
      <c r="AE49" s="88">
        <f t="shared" si="13"/>
        <v>41</v>
      </c>
      <c r="AF49" s="50">
        <f t="shared" si="12"/>
        <v>25</v>
      </c>
    </row>
    <row r="50" spans="1:32" s="50" customFormat="1" ht="12.75" x14ac:dyDescent="0.2">
      <c r="A50" s="98">
        <f t="shared" si="10"/>
        <v>42</v>
      </c>
      <c r="B50" s="63" t="s">
        <v>118</v>
      </c>
      <c r="C50" s="52">
        <v>1.72</v>
      </c>
      <c r="D50" s="52">
        <v>4.22</v>
      </c>
      <c r="E50" s="52">
        <v>1.75</v>
      </c>
      <c r="F50" s="47">
        <f t="shared" si="0"/>
        <v>7.6899999999999995</v>
      </c>
      <c r="G50" s="52">
        <v>3.75</v>
      </c>
      <c r="H50" s="52">
        <v>7.5</v>
      </c>
      <c r="I50" s="52">
        <v>2.4</v>
      </c>
      <c r="J50" s="47">
        <f t="shared" si="1"/>
        <v>13.65</v>
      </c>
      <c r="K50" s="47">
        <f t="shared" si="2"/>
        <v>21.34</v>
      </c>
      <c r="L50" s="52">
        <v>4.38</v>
      </c>
      <c r="M50" s="52">
        <v>6.25</v>
      </c>
      <c r="N50" s="52">
        <v>2.5</v>
      </c>
      <c r="O50" s="47">
        <f t="shared" si="3"/>
        <v>13.129999999999999</v>
      </c>
      <c r="P50" s="52">
        <v>2.81</v>
      </c>
      <c r="Q50" s="52">
        <v>4.0999999999999996</v>
      </c>
      <c r="R50" s="52">
        <v>2.7</v>
      </c>
      <c r="S50" s="47">
        <f t="shared" si="4"/>
        <v>9.61</v>
      </c>
      <c r="T50" s="52">
        <v>1.78</v>
      </c>
      <c r="U50" s="52">
        <v>2.85</v>
      </c>
      <c r="V50" s="52">
        <v>1.5</v>
      </c>
      <c r="W50" s="47">
        <f t="shared" si="5"/>
        <v>6.13</v>
      </c>
      <c r="X50" s="52">
        <v>3.5</v>
      </c>
      <c r="Y50" s="52">
        <v>6.42</v>
      </c>
      <c r="Z50" s="47">
        <f t="shared" si="6"/>
        <v>9.92</v>
      </c>
      <c r="AA50" s="47">
        <f>K50+O50+S50+W50+Z50</f>
        <v>60.13</v>
      </c>
      <c r="AB50" s="49" t="str">
        <f t="shared" si="7"/>
        <v>B</v>
      </c>
      <c r="AC50" s="49" t="str">
        <f t="shared" si="8"/>
        <v>Baik</v>
      </c>
      <c r="AD50" s="87" t="s">
        <v>66</v>
      </c>
      <c r="AE50" s="88">
        <f t="shared" si="13"/>
        <v>42</v>
      </c>
      <c r="AF50" s="50">
        <f t="shared" si="12"/>
        <v>26</v>
      </c>
    </row>
    <row r="51" spans="1:32" s="50" customFormat="1" ht="12.75" x14ac:dyDescent="0.2">
      <c r="A51" s="110">
        <f t="shared" si="10"/>
        <v>43</v>
      </c>
      <c r="B51" s="131" t="s">
        <v>65</v>
      </c>
      <c r="C51" s="108">
        <v>1.89</v>
      </c>
      <c r="D51" s="108">
        <v>4.38</v>
      </c>
      <c r="E51" s="108">
        <v>2</v>
      </c>
      <c r="F51" s="109">
        <f t="shared" si="0"/>
        <v>8.27</v>
      </c>
      <c r="G51" s="108">
        <v>3.5</v>
      </c>
      <c r="H51" s="108">
        <v>8.5</v>
      </c>
      <c r="I51" s="108">
        <v>3.3</v>
      </c>
      <c r="J51" s="109">
        <f t="shared" si="1"/>
        <v>15.3</v>
      </c>
      <c r="K51" s="109">
        <f t="shared" si="2"/>
        <v>23.57</v>
      </c>
      <c r="L51" s="108">
        <v>4.38</v>
      </c>
      <c r="M51" s="108">
        <v>7.5</v>
      </c>
      <c r="N51" s="108">
        <v>1.56</v>
      </c>
      <c r="O51" s="109">
        <f t="shared" si="3"/>
        <v>13.44</v>
      </c>
      <c r="P51" s="108">
        <v>3</v>
      </c>
      <c r="Q51" s="108">
        <v>4.91</v>
      </c>
      <c r="R51" s="108">
        <v>2.7</v>
      </c>
      <c r="S51" s="109">
        <f t="shared" si="4"/>
        <v>10.61</v>
      </c>
      <c r="T51" s="108">
        <v>0.89</v>
      </c>
      <c r="U51" s="108">
        <v>1.25</v>
      </c>
      <c r="V51" s="108">
        <v>0.38</v>
      </c>
      <c r="W51" s="109">
        <f t="shared" si="5"/>
        <v>2.52</v>
      </c>
      <c r="X51" s="108">
        <v>3</v>
      </c>
      <c r="Y51" s="108">
        <v>7</v>
      </c>
      <c r="Z51" s="109">
        <f t="shared" si="6"/>
        <v>10</v>
      </c>
      <c r="AA51" s="109">
        <v>60.13</v>
      </c>
      <c r="AB51" s="74" t="str">
        <f t="shared" si="7"/>
        <v>B</v>
      </c>
      <c r="AC51" s="74" t="str">
        <f t="shared" si="8"/>
        <v>Baik</v>
      </c>
      <c r="AD51" s="132" t="s">
        <v>248</v>
      </c>
      <c r="AE51" s="88">
        <f t="shared" si="13"/>
        <v>42</v>
      </c>
      <c r="AF51" s="50">
        <f t="shared" si="12"/>
        <v>27</v>
      </c>
    </row>
    <row r="52" spans="1:32" s="70" customFormat="1" ht="12.75" hidden="1" x14ac:dyDescent="0.2">
      <c r="A52" s="65"/>
      <c r="B52" s="66" t="s">
        <v>58</v>
      </c>
      <c r="C52" s="67">
        <f>C53*42</f>
        <v>3331.02</v>
      </c>
      <c r="D52" s="67">
        <f t="shared" ref="D52:AA52" si="14">D53*42</f>
        <v>7569.2399999999989</v>
      </c>
      <c r="E52" s="67">
        <f t="shared" si="14"/>
        <v>3591</v>
      </c>
      <c r="F52" s="67">
        <f t="shared" si="14"/>
        <v>14491.259999999995</v>
      </c>
      <c r="G52" s="67">
        <f t="shared" si="14"/>
        <v>6856.5</v>
      </c>
      <c r="H52" s="67">
        <f t="shared" si="14"/>
        <v>15235.5</v>
      </c>
      <c r="I52" s="67">
        <f t="shared" si="14"/>
        <v>6073.2000000000025</v>
      </c>
      <c r="J52" s="67">
        <f t="shared" si="14"/>
        <v>28165.199999999986</v>
      </c>
      <c r="K52" s="67">
        <f t="shared" si="14"/>
        <v>42656.460000000014</v>
      </c>
      <c r="L52" s="67">
        <f t="shared" si="14"/>
        <v>8467.619999999999</v>
      </c>
      <c r="M52" s="67">
        <f t="shared" si="14"/>
        <v>16999.919999999998</v>
      </c>
      <c r="N52" s="67">
        <f t="shared" si="14"/>
        <v>5817.8399999999992</v>
      </c>
      <c r="O52" s="67">
        <f t="shared" si="14"/>
        <v>31285.380000000019</v>
      </c>
      <c r="P52" s="67">
        <f t="shared" si="14"/>
        <v>5149.2000000000007</v>
      </c>
      <c r="Q52" s="67">
        <f t="shared" si="14"/>
        <v>8788.9199999999946</v>
      </c>
      <c r="R52" s="67">
        <f t="shared" si="14"/>
        <v>4951.8000000000029</v>
      </c>
      <c r="S52" s="67">
        <f t="shared" si="14"/>
        <v>18889.920000000006</v>
      </c>
      <c r="T52" s="67">
        <f t="shared" si="14"/>
        <v>3129.420000000001</v>
      </c>
      <c r="U52" s="67">
        <f t="shared" si="14"/>
        <v>4824.1200000000008</v>
      </c>
      <c r="V52" s="67">
        <f t="shared" si="14"/>
        <v>2351.1600000000008</v>
      </c>
      <c r="W52" s="67">
        <f t="shared" si="14"/>
        <v>10304.700000000001</v>
      </c>
      <c r="X52" s="67">
        <f t="shared" si="14"/>
        <v>7392</v>
      </c>
      <c r="Y52" s="67">
        <f t="shared" si="14"/>
        <v>13728.12</v>
      </c>
      <c r="Z52" s="67">
        <f t="shared" si="14"/>
        <v>21120.12</v>
      </c>
      <c r="AA52" s="67">
        <f t="shared" si="14"/>
        <v>124238.10000000002</v>
      </c>
      <c r="AB52" s="68"/>
      <c r="AC52" s="48"/>
      <c r="AD52" s="89"/>
      <c r="AE52" s="90"/>
      <c r="AF52" s="69"/>
    </row>
    <row r="53" spans="1:32" s="76" customFormat="1" ht="12.75" hidden="1" x14ac:dyDescent="0.2">
      <c r="A53" s="71"/>
      <c r="B53" s="72" t="s">
        <v>59</v>
      </c>
      <c r="C53" s="73">
        <f t="shared" ref="C53:AA53" si="15">SUM(C9:C51)</f>
        <v>79.31</v>
      </c>
      <c r="D53" s="73">
        <f t="shared" si="15"/>
        <v>180.21999999999997</v>
      </c>
      <c r="E53" s="73">
        <f t="shared" si="15"/>
        <v>85.5</v>
      </c>
      <c r="F53" s="73">
        <f t="shared" si="15"/>
        <v>345.02999999999986</v>
      </c>
      <c r="G53" s="73">
        <f t="shared" si="15"/>
        <v>163.25</v>
      </c>
      <c r="H53" s="73">
        <f t="shared" si="15"/>
        <v>362.75</v>
      </c>
      <c r="I53" s="73">
        <f t="shared" si="15"/>
        <v>144.60000000000005</v>
      </c>
      <c r="J53" s="73">
        <f t="shared" si="15"/>
        <v>670.59999999999968</v>
      </c>
      <c r="K53" s="73">
        <f t="shared" si="15"/>
        <v>1015.6300000000003</v>
      </c>
      <c r="L53" s="73">
        <f t="shared" si="15"/>
        <v>201.60999999999996</v>
      </c>
      <c r="M53" s="73">
        <f t="shared" si="15"/>
        <v>404.75999999999993</v>
      </c>
      <c r="N53" s="73">
        <f t="shared" si="15"/>
        <v>138.51999999999998</v>
      </c>
      <c r="O53" s="73">
        <f t="shared" si="15"/>
        <v>744.89000000000044</v>
      </c>
      <c r="P53" s="73">
        <f t="shared" si="15"/>
        <v>122.60000000000002</v>
      </c>
      <c r="Q53" s="73">
        <f t="shared" si="15"/>
        <v>209.25999999999988</v>
      </c>
      <c r="R53" s="73">
        <f t="shared" si="15"/>
        <v>117.90000000000008</v>
      </c>
      <c r="S53" s="73">
        <f t="shared" si="15"/>
        <v>449.7600000000001</v>
      </c>
      <c r="T53" s="73">
        <f t="shared" si="15"/>
        <v>74.510000000000019</v>
      </c>
      <c r="U53" s="73">
        <f t="shared" si="15"/>
        <v>114.86000000000001</v>
      </c>
      <c r="V53" s="73">
        <f t="shared" si="15"/>
        <v>55.980000000000018</v>
      </c>
      <c r="W53" s="73">
        <f t="shared" si="15"/>
        <v>245.35000000000002</v>
      </c>
      <c r="X53" s="73">
        <f t="shared" si="15"/>
        <v>176</v>
      </c>
      <c r="Y53" s="73">
        <f t="shared" si="15"/>
        <v>326.86</v>
      </c>
      <c r="Z53" s="73">
        <f t="shared" si="15"/>
        <v>502.86</v>
      </c>
      <c r="AA53" s="73">
        <f t="shared" si="15"/>
        <v>2958.0500000000006</v>
      </c>
      <c r="AB53" s="71"/>
      <c r="AC53" s="74"/>
      <c r="AD53" s="91"/>
      <c r="AE53" s="92"/>
      <c r="AF53" s="75"/>
    </row>
    <row r="54" spans="1:32" s="78" customFormat="1" x14ac:dyDescent="0.25">
      <c r="A54" s="40"/>
      <c r="B54" s="77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32" x14ac:dyDescent="0.25">
      <c r="B55" s="79" t="s">
        <v>53</v>
      </c>
    </row>
    <row r="56" spans="1:32" x14ac:dyDescent="0.25">
      <c r="B56" s="82" t="s">
        <v>140</v>
      </c>
    </row>
    <row r="57" spans="1:32" x14ac:dyDescent="0.25">
      <c r="B57" s="82" t="s">
        <v>141</v>
      </c>
    </row>
    <row r="58" spans="1:32" x14ac:dyDescent="0.25">
      <c r="A58" s="80"/>
      <c r="B58" s="81" t="s">
        <v>142</v>
      </c>
      <c r="Q58" s="126"/>
      <c r="R58" s="126"/>
      <c r="S58" s="126"/>
      <c r="T58" s="126"/>
      <c r="U58" s="194" t="s">
        <v>250</v>
      </c>
      <c r="V58" s="194"/>
      <c r="W58" s="194"/>
      <c r="X58" s="194"/>
      <c r="Y58" s="194"/>
      <c r="Z58" s="194"/>
      <c r="AA58" s="194"/>
      <c r="AB58" s="194"/>
      <c r="AC58" s="126"/>
    </row>
    <row r="59" spans="1:32" x14ac:dyDescent="0.25">
      <c r="B59" s="82" t="s">
        <v>143</v>
      </c>
    </row>
    <row r="60" spans="1:32" ht="16.5" x14ac:dyDescent="0.3">
      <c r="L60" s="83"/>
      <c r="M60" s="83"/>
      <c r="N60" s="83"/>
      <c r="O60" s="83"/>
      <c r="P60" s="83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32" ht="16.5" x14ac:dyDescent="0.25">
      <c r="L61" s="85"/>
      <c r="M61" s="85"/>
      <c r="Q61" s="127"/>
      <c r="R61" s="127"/>
      <c r="S61" s="127"/>
      <c r="T61" s="127"/>
      <c r="U61" s="195" t="s">
        <v>87</v>
      </c>
      <c r="V61" s="195"/>
      <c r="W61" s="195"/>
      <c r="X61" s="195"/>
      <c r="Y61" s="195"/>
      <c r="Z61" s="195"/>
      <c r="AA61" s="195"/>
      <c r="AB61" s="195"/>
      <c r="AC61" s="127"/>
    </row>
    <row r="62" spans="1:32" ht="16.5" x14ac:dyDescent="0.25">
      <c r="L62" s="85"/>
      <c r="M62" s="85"/>
      <c r="Q62" s="126"/>
      <c r="R62" s="126"/>
      <c r="S62" s="126"/>
      <c r="T62" s="126"/>
      <c r="U62" s="194" t="s">
        <v>137</v>
      </c>
      <c r="V62" s="194"/>
      <c r="W62" s="194"/>
      <c r="X62" s="194"/>
      <c r="Y62" s="194"/>
      <c r="Z62" s="194"/>
      <c r="AA62" s="194"/>
      <c r="AB62" s="194"/>
      <c r="AC62" s="126"/>
    </row>
    <row r="63" spans="1:32" ht="16.5" x14ac:dyDescent="0.3">
      <c r="L63" s="86"/>
      <c r="M63" s="86"/>
      <c r="Q63" s="126"/>
      <c r="R63" s="126"/>
      <c r="S63" s="126"/>
      <c r="T63" s="126"/>
      <c r="U63" s="194" t="s">
        <v>89</v>
      </c>
      <c r="V63" s="194"/>
      <c r="W63" s="194"/>
      <c r="X63" s="194"/>
      <c r="Y63" s="194"/>
      <c r="Z63" s="194"/>
      <c r="AA63" s="194"/>
      <c r="AB63" s="194"/>
      <c r="AC63" s="126"/>
    </row>
    <row r="64" spans="1:32" ht="16.5" x14ac:dyDescent="0.3">
      <c r="L64" s="86"/>
      <c r="M64" s="86"/>
    </row>
    <row r="65" spans="12:13" ht="16.5" x14ac:dyDescent="0.3">
      <c r="L65" s="86"/>
      <c r="M65" s="86"/>
    </row>
    <row r="66" spans="12:13" ht="16.5" x14ac:dyDescent="0.3">
      <c r="L66" s="86"/>
      <c r="M66" s="86"/>
    </row>
    <row r="67" spans="12:13" ht="16.5" x14ac:dyDescent="0.3">
      <c r="L67" s="86"/>
      <c r="M67" s="86"/>
    </row>
    <row r="68" spans="12:13" ht="16.5" x14ac:dyDescent="0.3">
      <c r="L68" s="86"/>
      <c r="M68" s="86"/>
    </row>
  </sheetData>
  <sortState ref="A9:AD51">
    <sortCondition descending="1" ref="AA9:AA51"/>
  </sortState>
  <mergeCells count="40">
    <mergeCell ref="A1:AB1"/>
    <mergeCell ref="A2:AB2"/>
    <mergeCell ref="A4:A7"/>
    <mergeCell ref="B4:B7"/>
    <mergeCell ref="C4:K4"/>
    <mergeCell ref="L4:O4"/>
    <mergeCell ref="P4:S4"/>
    <mergeCell ref="T4:W4"/>
    <mergeCell ref="X4:Z4"/>
    <mergeCell ref="AA4:AA7"/>
    <mergeCell ref="H6:H7"/>
    <mergeCell ref="I6:I7"/>
    <mergeCell ref="J6:J7"/>
    <mergeCell ref="K6:K7"/>
    <mergeCell ref="C6:C7"/>
    <mergeCell ref="D6:D7"/>
    <mergeCell ref="AC4:AC7"/>
    <mergeCell ref="AD4:AD7"/>
    <mergeCell ref="AE4:AE7"/>
    <mergeCell ref="L5:L7"/>
    <mergeCell ref="M5:M7"/>
    <mergeCell ref="N5:N7"/>
    <mergeCell ref="O5:O7"/>
    <mergeCell ref="P5:P7"/>
    <mergeCell ref="Q5:Q7"/>
    <mergeCell ref="S5:S7"/>
    <mergeCell ref="T5:T7"/>
    <mergeCell ref="U5:U7"/>
    <mergeCell ref="V5:V7"/>
    <mergeCell ref="X5:X7"/>
    <mergeCell ref="R5:R7"/>
    <mergeCell ref="U62:AB62"/>
    <mergeCell ref="U63:AB63"/>
    <mergeCell ref="Y5:Y7"/>
    <mergeCell ref="AB4:AB7"/>
    <mergeCell ref="E6:E7"/>
    <mergeCell ref="F6:F7"/>
    <mergeCell ref="G6:G7"/>
    <mergeCell ref="U58:AB58"/>
    <mergeCell ref="U61:AB61"/>
  </mergeCells>
  <pageMargins left="1.5" right="0.5" top="0.75" bottom="0.75" header="0.3" footer="0.3"/>
  <pageSetup paperSize="5" scale="64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Rekap Evaluasi LAKIP 2016</vt:lpstr>
      <vt:lpstr> Rekap Evaluasi LAKIP 2017</vt:lpstr>
      <vt:lpstr>rekap evaluasi SAKIP 2018</vt:lpstr>
      <vt:lpstr>rekap evaluasi sakip 2019</vt:lpstr>
      <vt:lpstr>Tahun 2019 urut</vt:lpstr>
      <vt:lpstr>' Rekap Evaluasi LAKIP 2017'!Print_Area</vt:lpstr>
      <vt:lpstr>'Rekap Evaluasi LAKIP 2016'!Print_Area</vt:lpstr>
      <vt:lpstr>'rekap evaluasi SAKIP 2018'!Print_Area</vt:lpstr>
      <vt:lpstr>'Tahun 2019 urut'!Print_Area</vt:lpstr>
      <vt:lpstr>' Rekap Evaluasi LAKIP 2017'!Print_Titles</vt:lpstr>
    </vt:vector>
  </TitlesOfParts>
  <Company>Inspektorat ntb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dasuki</dc:creator>
  <cp:lastModifiedBy>Windows User</cp:lastModifiedBy>
  <cp:lastPrinted>2019-11-18T07:13:37Z</cp:lastPrinted>
  <dcterms:created xsi:type="dcterms:W3CDTF">2012-10-14T00:19:51Z</dcterms:created>
  <dcterms:modified xsi:type="dcterms:W3CDTF">2019-11-20T03:45:25Z</dcterms:modified>
</cp:coreProperties>
</file>