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1. Kacang Tanah\"/>
    </mc:Choice>
  </mc:AlternateContent>
  <bookViews>
    <workbookView xWindow="0" yWindow="0" windowWidth="7470" windowHeight="52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1" i="1" l="1"/>
  <c r="BL21" i="1" s="1"/>
  <c r="BK21" i="1"/>
  <c r="BH21" i="1" l="1"/>
  <c r="BJ21" i="1"/>
  <c r="BI21" i="1" s="1"/>
  <c r="BG21" i="1" l="1"/>
  <c r="BE21" i="1"/>
  <c r="BF19" i="1"/>
  <c r="BF17" i="1"/>
  <c r="BF16" i="1"/>
  <c r="BF15" i="1"/>
  <c r="BF14" i="1"/>
  <c r="BF13" i="1"/>
  <c r="BF12" i="1"/>
  <c r="BF11" i="1"/>
  <c r="BF10" i="1"/>
  <c r="BF21" i="1" l="1"/>
  <c r="N24" i="1"/>
  <c r="L24" i="1"/>
  <c r="AI22" i="1"/>
  <c r="AG22" i="1"/>
  <c r="N22" i="1"/>
  <c r="M22" i="1"/>
  <c r="L22" i="1"/>
  <c r="K22" i="1"/>
  <c r="J22" i="1"/>
  <c r="I22" i="1"/>
  <c r="H22" i="1"/>
  <c r="G22" i="1"/>
  <c r="F22" i="1"/>
  <c r="E22" i="1"/>
  <c r="D22" i="1"/>
  <c r="C22" i="1"/>
  <c r="BD21" i="1"/>
  <c r="BC21" i="1" s="1"/>
  <c r="BC22" i="1" s="1"/>
  <c r="BB21" i="1"/>
  <c r="BA21" i="1"/>
  <c r="BA22" i="1" s="1"/>
  <c r="AY21" i="1"/>
  <c r="AY22" i="1" s="1"/>
  <c r="AX21" i="1"/>
  <c r="AX22" i="1" s="1"/>
  <c r="AV21" i="1"/>
  <c r="AV22" i="1" s="1"/>
  <c r="AU21" i="1"/>
  <c r="AU22" i="1" s="1"/>
  <c r="AS21" i="1"/>
  <c r="AS22" i="1" s="1"/>
  <c r="AR21" i="1"/>
  <c r="AR22" i="1" s="1"/>
  <c r="AP21" i="1"/>
  <c r="AP22" i="1" s="1"/>
  <c r="AO21" i="1"/>
  <c r="AO22" i="1" s="1"/>
  <c r="AM21" i="1"/>
  <c r="AM22" i="1" s="1"/>
  <c r="AL21" i="1"/>
  <c r="AL22" i="1" s="1"/>
  <c r="AJ21" i="1"/>
  <c r="AJ22" i="1" s="1"/>
  <c r="AH21" i="1"/>
  <c r="AH22" i="1" s="1"/>
  <c r="AF21" i="1"/>
  <c r="AD21" i="1"/>
  <c r="AC21" i="1"/>
  <c r="AC22" i="1" s="1"/>
  <c r="AA21" i="1"/>
  <c r="AA22" i="1" s="1"/>
  <c r="Z21" i="1"/>
  <c r="Z22" i="1" s="1"/>
  <c r="X21" i="1"/>
  <c r="X22" i="1" s="1"/>
  <c r="W21" i="1"/>
  <c r="W22" i="1" s="1"/>
  <c r="U21" i="1"/>
  <c r="U22" i="1" s="1"/>
  <c r="T21" i="1"/>
  <c r="T22" i="1" s="1"/>
  <c r="R21" i="1"/>
  <c r="R22" i="1" s="1"/>
  <c r="Q21" i="1"/>
  <c r="Q22" i="1" s="1"/>
  <c r="O21" i="1"/>
  <c r="O22" i="1" s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AW18" i="1"/>
  <c r="AT18" i="1"/>
  <c r="AE18" i="1"/>
  <c r="AB18" i="1"/>
  <c r="Y18" i="1"/>
  <c r="V18" i="1"/>
  <c r="S18" i="1"/>
  <c r="P18" i="1"/>
  <c r="BC17" i="1"/>
  <c r="AZ17" i="1"/>
  <c r="AW17" i="1"/>
  <c r="AT17" i="1"/>
  <c r="AQ17" i="1"/>
  <c r="AN17" i="1"/>
  <c r="AK17" i="1"/>
  <c r="AH17" i="1"/>
  <c r="AE17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Y21" i="1" l="1"/>
  <c r="Y22" i="1" s="1"/>
  <c r="AE21" i="1"/>
  <c r="AE22" i="1" s="1"/>
  <c r="AQ21" i="1"/>
  <c r="AQ22" i="1" s="1"/>
  <c r="AF24" i="1"/>
  <c r="AZ21" i="1"/>
  <c r="AZ22" i="1" s="1"/>
  <c r="AF22" i="1"/>
  <c r="AD22" i="1"/>
  <c r="S21" i="1"/>
  <c r="S22" i="1" s="1"/>
  <c r="V21" i="1"/>
  <c r="V22" i="1" s="1"/>
  <c r="AN21" i="1"/>
  <c r="AN22" i="1" s="1"/>
  <c r="AW21" i="1"/>
  <c r="AW22" i="1" s="1"/>
  <c r="BD22" i="1"/>
  <c r="AK21" i="1"/>
  <c r="AK22" i="1" s="1"/>
  <c r="AT21" i="1"/>
  <c r="AT22" i="1" s="1"/>
  <c r="P21" i="1"/>
  <c r="P22" i="1" s="1"/>
  <c r="AB21" i="1"/>
  <c r="AB22" i="1" s="1"/>
  <c r="BB22" i="1"/>
</calcChain>
</file>

<file path=xl/sharedStrings.xml><?xml version="1.0" encoding="utf-8"?>
<sst xmlns="http://schemas.openxmlformats.org/spreadsheetml/2006/main" count="221" uniqueCount="54">
  <si>
    <t>PROPINSI : NUSA TENGGARA BARAT</t>
  </si>
  <si>
    <t>Tahun 2001</t>
  </si>
  <si>
    <t>Tahun 2002</t>
  </si>
  <si>
    <t xml:space="preserve">Tahun 2003  </t>
  </si>
  <si>
    <t xml:space="preserve">Tahun 2004 </t>
  </si>
  <si>
    <t xml:space="preserve">Tahun 2005 </t>
  </si>
  <si>
    <t xml:space="preserve">Tahun 2006 </t>
  </si>
  <si>
    <t xml:space="preserve">Tahun 2007 </t>
  </si>
  <si>
    <t xml:space="preserve">Tahun 2008 </t>
  </si>
  <si>
    <t>Tahun 2009</t>
  </si>
  <si>
    <t>Tahun 2010</t>
  </si>
  <si>
    <t>Tahun 2011</t>
  </si>
  <si>
    <t>Tahun 2012</t>
  </si>
  <si>
    <t>Tahun 2013</t>
  </si>
  <si>
    <t>Tahun 2014</t>
  </si>
  <si>
    <t>Tahun 2015</t>
  </si>
  <si>
    <t>No</t>
  </si>
  <si>
    <t>Kabupaten/Kota</t>
  </si>
  <si>
    <t>Luas</t>
  </si>
  <si>
    <t>Hasil/</t>
  </si>
  <si>
    <t>Produksi</t>
  </si>
  <si>
    <t>Panen</t>
  </si>
  <si>
    <t>Hektar</t>
  </si>
  <si>
    <t>(Ha)</t>
  </si>
  <si>
    <t>(Ku/Ha)</t>
  </si>
  <si>
    <t>(Ton)</t>
  </si>
  <si>
    <t>LOMBOK BARAT</t>
  </si>
  <si>
    <t>LOMBOK TENGAH</t>
  </si>
  <si>
    <t>LOMBOK TIMUR</t>
  </si>
  <si>
    <t>SUMBAWA</t>
  </si>
  <si>
    <t>DOMPU</t>
  </si>
  <si>
    <t>SUMBAWA BARAT</t>
  </si>
  <si>
    <t>LOMBOK UTARA</t>
  </si>
  <si>
    <t>MATARAM</t>
  </si>
  <si>
    <t>KOTA BIMA</t>
  </si>
  <si>
    <t>NTB</t>
  </si>
  <si>
    <t>Catatan</t>
  </si>
  <si>
    <t>**)</t>
  </si>
  <si>
    <t>BIMA</t>
  </si>
  <si>
    <t>Tahun 2018 *)</t>
  </si>
  <si>
    <t xml:space="preserve"> Tahun 2016</t>
  </si>
  <si>
    <t xml:space="preserve"> Tahun 2017</t>
  </si>
  <si>
    <t>PERKEMBANGAN PRODUKSI KACANG TANAH</t>
  </si>
  <si>
    <t>KOMODITI : KC. TANAH</t>
  </si>
  <si>
    <t>,</t>
  </si>
  <si>
    <t xml:space="preserve"> Tahun 2019</t>
  </si>
  <si>
    <t xml:space="preserve"> Tahun 2020</t>
  </si>
  <si>
    <t xml:space="preserve"> Tahun 2021</t>
  </si>
  <si>
    <t xml:space="preserve"> Tahun 2022</t>
  </si>
  <si>
    <t>15,186.3</t>
  </si>
  <si>
    <t>17.95</t>
  </si>
  <si>
    <t>27,261.2</t>
  </si>
  <si>
    <t>Tahun 2022 Angka Sementara</t>
  </si>
  <si>
    <t>Tahun 2010 - 2021 ATAP Pusat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</si>
</sst>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maze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7" xfId="0" applyFont="1" applyBorder="1"/>
    <xf numFmtId="165" fontId="0" fillId="0" borderId="8" xfId="1" applyNumberFormat="1" applyFont="1" applyBorder="1"/>
    <xf numFmtId="43" fontId="0" fillId="0" borderId="7" xfId="1" applyFont="1" applyBorder="1"/>
    <xf numFmtId="165" fontId="0" fillId="0" borderId="7" xfId="1" applyNumberFormat="1" applyFont="1" applyBorder="1"/>
    <xf numFmtId="165" fontId="3" fillId="0" borderId="7" xfId="1" applyNumberFormat="1" applyFont="1" applyBorder="1"/>
    <xf numFmtId="43" fontId="0" fillId="0" borderId="8" xfId="1" applyFont="1" applyBorder="1"/>
    <xf numFmtId="0" fontId="0" fillId="0" borderId="12" xfId="0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3" fillId="0" borderId="11" xfId="1" applyNumberFormat="1" applyFont="1" applyBorder="1"/>
    <xf numFmtId="165" fontId="4" fillId="0" borderId="8" xfId="1" applyNumberFormat="1" applyFont="1" applyFill="1" applyBorder="1"/>
    <xf numFmtId="164" fontId="4" fillId="0" borderId="8" xfId="1" applyNumberFormat="1" applyFont="1" applyFill="1" applyBorder="1"/>
    <xf numFmtId="165" fontId="4" fillId="0" borderId="7" xfId="1" applyNumberFormat="1" applyFont="1" applyFill="1" applyBorder="1"/>
    <xf numFmtId="165" fontId="0" fillId="0" borderId="0" xfId="0" applyNumberForma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5" fillId="0" borderId="0" xfId="0" applyFont="1" applyAlignment="1">
      <alignment horizontal="right"/>
    </xf>
    <xf numFmtId="165" fontId="0" fillId="0" borderId="8" xfId="0" applyNumberFormat="1" applyBorder="1"/>
    <xf numFmtId="165" fontId="3" fillId="0" borderId="7" xfId="0" applyNumberFormat="1" applyFont="1" applyBorder="1"/>
    <xf numFmtId="165" fontId="0" fillId="0" borderId="0" xfId="0" applyNumberFormat="1" applyBorder="1"/>
    <xf numFmtId="164" fontId="0" fillId="0" borderId="0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165" fontId="0" fillId="0" borderId="8" xfId="1" applyNumberFormat="1" applyFont="1" applyFill="1" applyBorder="1"/>
    <xf numFmtId="164" fontId="0" fillId="0" borderId="8" xfId="1" applyNumberFormat="1" applyFont="1" applyFill="1" applyBorder="1"/>
    <xf numFmtId="164" fontId="4" fillId="0" borderId="7" xfId="1" applyNumberFormat="1" applyFont="1" applyFill="1" applyBorder="1"/>
    <xf numFmtId="0" fontId="0" fillId="0" borderId="8" xfId="0" applyFill="1" applyBorder="1"/>
    <xf numFmtId="165" fontId="0" fillId="0" borderId="12" xfId="1" applyNumberFormat="1" applyFont="1" applyFill="1" applyBorder="1"/>
    <xf numFmtId="0" fontId="0" fillId="0" borderId="12" xfId="0" applyFill="1" applyBorder="1"/>
    <xf numFmtId="164" fontId="0" fillId="0" borderId="12" xfId="1" applyNumberFormat="1" applyFont="1" applyFill="1" applyBorder="1"/>
    <xf numFmtId="43" fontId="0" fillId="0" borderId="11" xfId="1" applyFont="1" applyBorder="1"/>
    <xf numFmtId="165" fontId="4" fillId="0" borderId="7" xfId="1" applyNumberFormat="1" applyFont="1" applyFill="1" applyBorder="1" applyAlignment="1">
      <alignment shrinkToFit="1"/>
    </xf>
    <xf numFmtId="164" fontId="4" fillId="0" borderId="7" xfId="1" applyNumberFormat="1" applyFont="1" applyFill="1" applyBorder="1" applyAlignment="1">
      <alignment shrinkToFit="1"/>
    </xf>
    <xf numFmtId="165" fontId="0" fillId="0" borderId="10" xfId="0" applyNumberFormat="1" applyBorder="1"/>
    <xf numFmtId="0" fontId="6" fillId="0" borderId="0" xfId="0" applyFont="1"/>
    <xf numFmtId="43" fontId="3" fillId="0" borderId="7" xfId="1" applyFont="1" applyBorder="1"/>
    <xf numFmtId="0" fontId="0" fillId="0" borderId="11" xfId="0" applyBorder="1" applyAlignment="1">
      <alignment horizontal="center"/>
    </xf>
    <xf numFmtId="43" fontId="3" fillId="0" borderId="11" xfId="1" applyFont="1" applyBorder="1"/>
    <xf numFmtId="164" fontId="4" fillId="0" borderId="11" xfId="1" applyNumberFormat="1" applyFont="1" applyFill="1" applyBorder="1" applyAlignment="1">
      <alignment shrinkToFit="1"/>
    </xf>
    <xf numFmtId="0" fontId="0" fillId="0" borderId="0" xfId="0" quotePrefix="1"/>
    <xf numFmtId="2" fontId="0" fillId="0" borderId="8" xfId="0" applyNumberFormat="1" applyBorder="1"/>
    <xf numFmtId="43" fontId="8" fillId="0" borderId="7" xfId="1" applyFont="1" applyBorder="1"/>
    <xf numFmtId="2" fontId="0" fillId="0" borderId="11" xfId="0" applyNumberFormat="1" applyBorder="1"/>
    <xf numFmtId="164" fontId="4" fillId="0" borderId="11" xfId="1" applyNumberFormat="1" applyFont="1" applyFill="1" applyBorder="1"/>
    <xf numFmtId="43" fontId="0" fillId="0" borderId="10" xfId="0" applyNumberFormat="1" applyBorder="1"/>
    <xf numFmtId="165" fontId="5" fillId="0" borderId="0" xfId="0" applyNumberFormat="1" applyFont="1"/>
    <xf numFmtId="0" fontId="3" fillId="0" borderId="9" xfId="0" applyFont="1" applyBorder="1"/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65" fontId="2" fillId="0" borderId="7" xfId="1" applyNumberFormat="1" applyFont="1" applyFill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2500254314185863E-2"/>
          <c:y val="4.3478383940171929E-2"/>
          <c:w val="0.64583596124658826"/>
          <c:h val="0.9159446216729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 Padi'!$I$97</c:f>
              <c:strCache>
                <c:ptCount val="1"/>
                <c:pt idx="0">
                  <c:v>Produksi (Ton)</c:v>
                </c:pt>
              </c:strCache>
            </c:strRef>
          </c:tx>
          <c:invertIfNegative val="0"/>
          <c:val>
            <c:numRef>
              <c:f>'[1]Total Padi'!$I$98:$I$103</c:f>
              <c:numCache>
                <c:formatCode>General</c:formatCode>
                <c:ptCount val="6"/>
                <c:pt idx="0">
                  <c:v>1422441</c:v>
                </c:pt>
                <c:pt idx="1">
                  <c:v>1466757</c:v>
                </c:pt>
                <c:pt idx="2">
                  <c:v>1367869</c:v>
                </c:pt>
                <c:pt idx="3">
                  <c:v>1552628</c:v>
                </c:pt>
                <c:pt idx="4">
                  <c:v>1526347</c:v>
                </c:pt>
                <c:pt idx="5">
                  <c:v>1542788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9-4D8A-8C51-48540FEB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24704"/>
        <c:axId val="149626880"/>
      </c:barChart>
      <c:catAx>
        <c:axId val="1496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tahun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26880"/>
        <c:crosses val="autoZero"/>
        <c:auto val="1"/>
        <c:lblAlgn val="ctr"/>
        <c:lblOffset val="100"/>
        <c:tickMarkSkip val="1"/>
        <c:noMultiLvlLbl val="0"/>
      </c:catAx>
      <c:valAx>
        <c:axId val="14962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2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692742952586"/>
          <c:y val="0.48405949256342956"/>
          <c:w val="0.21250134642260662"/>
          <c:h val="3.76811594202899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38</xdr:row>
      <xdr:rowOff>66675</xdr:rowOff>
    </xdr:from>
    <xdr:to>
      <xdr:col>17</xdr:col>
      <xdr:colOff>514350</xdr:colOff>
      <xdr:row>58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si%20FD\DATABASE%202019\DINAS%20PERTANIAN%20DAN%20PERKEBUNAN\DINAS%20PERTANIAN%20DAN%20PERKEBUNAN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Project_P"/>
      <sheetName val="sisa tanam april 2004"/>
      <sheetName val="Total Padi"/>
      <sheetName val="Padi sawah"/>
      <sheetName val="Padi Ladang"/>
      <sheetName val="Jagung"/>
      <sheetName val="kEDELAI"/>
      <sheetName val="Mangga"/>
      <sheetName val="Manggis"/>
      <sheetName val="Pisang"/>
      <sheetName val="Durian"/>
      <sheetName val="Rambutan"/>
      <sheetName val="Bawang Merah"/>
      <sheetName val="Cabai Besar"/>
      <sheetName val="Cabai Rawit"/>
      <sheetName val="Bawang Putih"/>
      <sheetName val="Tomat"/>
      <sheetName val="Kc. tanah"/>
      <sheetName val="Ubi Kayu"/>
      <sheetName val="Ubi Jalar"/>
      <sheetName val="KC. HIJAU"/>
      <sheetName val="Kelapa"/>
      <sheetName val="Kopi Robusta"/>
      <sheetName val="Kopi Arabika"/>
      <sheetName val="Jambu Mente"/>
      <sheetName val="Kakao"/>
      <sheetName val="Tembakau Rakyat"/>
      <sheetName val="Tembakau Virginia"/>
      <sheetName val="Tebu"/>
      <sheetName val="Asam"/>
      <sheetName val="Lada"/>
      <sheetName val="Kemiri"/>
      <sheetName val="Aren"/>
      <sheetName val="Lontar"/>
      <sheetName val="Jarak Pagar"/>
      <sheetName val="Cengkeh"/>
      <sheetName val="Kapuk"/>
      <sheetName val="Vanilli"/>
      <sheetName val="Sheet1"/>
      <sheetName val="PERKEBUNAN"/>
      <sheetName val="REKAP"/>
      <sheetName val="PRODUKSI"/>
      <sheetName val="PROVITAS"/>
      <sheetName val="Sheet2"/>
    </sheetNames>
    <sheetDataSet>
      <sheetData sheetId="0"/>
      <sheetData sheetId="1"/>
      <sheetData sheetId="2"/>
      <sheetData sheetId="3">
        <row r="45">
          <cell r="AO45">
            <v>0.14209122450543493</v>
          </cell>
        </row>
        <row r="97">
          <cell r="I97" t="str">
            <v>Produksi (Ton)</v>
          </cell>
        </row>
        <row r="98">
          <cell r="I98">
            <v>1422441</v>
          </cell>
        </row>
        <row r="99">
          <cell r="I99">
            <v>1466757</v>
          </cell>
        </row>
        <row r="100">
          <cell r="I100">
            <v>1367869</v>
          </cell>
        </row>
        <row r="101">
          <cell r="I101">
            <v>1552628</v>
          </cell>
        </row>
        <row r="102">
          <cell r="I102">
            <v>1526347</v>
          </cell>
        </row>
        <row r="103">
          <cell r="I103">
            <v>1542788</v>
          </cell>
        </row>
      </sheetData>
      <sheetData sheetId="4">
        <row r="10">
          <cell r="O10">
            <v>32840</v>
          </cell>
        </row>
      </sheetData>
      <sheetData sheetId="5">
        <row r="10">
          <cell r="O10">
            <v>2880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8"/>
  <sheetViews>
    <sheetView tabSelected="1" topLeftCell="A7" workbookViewId="0">
      <selection activeCell="B25" sqref="B25"/>
    </sheetView>
  </sheetViews>
  <sheetFormatPr defaultRowHeight="15"/>
  <cols>
    <col min="1" max="1" width="6.5703125" customWidth="1"/>
    <col min="2" max="2" width="17.28515625" customWidth="1"/>
    <col min="3" max="3" width="8.7109375" customWidth="1"/>
    <col min="4" max="4" width="9.140625" customWidth="1"/>
    <col min="5" max="5" width="9" customWidth="1"/>
    <col min="6" max="6" width="8" customWidth="1"/>
    <col min="7" max="7" width="8.7109375" customWidth="1"/>
    <col min="8" max="8" width="9" customWidth="1"/>
    <col min="9" max="9" width="8.42578125" customWidth="1"/>
    <col min="10" max="11" width="8.5703125" customWidth="1"/>
    <col min="12" max="12" width="7.85546875" customWidth="1"/>
    <col min="13" max="13" width="8.28515625" customWidth="1"/>
    <col min="14" max="14" width="8.7109375" customWidth="1"/>
    <col min="15" max="15" width="7.7109375" customWidth="1"/>
    <col min="16" max="16" width="7.28515625" customWidth="1"/>
    <col min="17" max="17" width="8.28515625" customWidth="1"/>
    <col min="18" max="18" width="8.42578125" customWidth="1"/>
    <col min="19" max="19" width="8" customWidth="1"/>
    <col min="20" max="20" width="9.140625" customWidth="1"/>
    <col min="21" max="21" width="8.28515625" customWidth="1"/>
    <col min="22" max="22" width="8.42578125" customWidth="1"/>
    <col min="23" max="24" width="8.5703125" customWidth="1"/>
    <col min="25" max="29" width="9.140625" customWidth="1"/>
    <col min="30" max="30" width="7.7109375" customWidth="1"/>
    <col min="31" max="31" width="7.5703125" customWidth="1"/>
    <col min="32" max="32" width="8.85546875" customWidth="1"/>
    <col min="33" max="33" width="7.7109375" customWidth="1"/>
    <col min="34" max="34" width="7.28515625" customWidth="1"/>
    <col min="35" max="35" width="8.28515625" customWidth="1"/>
    <col min="36" max="36" width="9.140625" customWidth="1"/>
    <col min="37" max="37" width="8.5703125" customWidth="1"/>
    <col min="38" max="41" width="9.140625" customWidth="1"/>
    <col min="47" max="47" width="9.28515625" bestFit="1" customWidth="1"/>
  </cols>
  <sheetData>
    <row r="1" spans="1:68" ht="20.2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6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68">
      <c r="A3" t="s">
        <v>0</v>
      </c>
      <c r="H3" t="s">
        <v>43</v>
      </c>
    </row>
    <row r="5" spans="1:68">
      <c r="A5" s="3"/>
      <c r="B5" s="4"/>
      <c r="C5" s="66" t="s">
        <v>1</v>
      </c>
      <c r="D5" s="67"/>
      <c r="E5" s="68"/>
      <c r="F5" s="66" t="s">
        <v>2</v>
      </c>
      <c r="G5" s="67"/>
      <c r="H5" s="68"/>
      <c r="I5" s="66" t="s">
        <v>3</v>
      </c>
      <c r="J5" s="67"/>
      <c r="K5" s="68"/>
      <c r="L5" s="66" t="s">
        <v>4</v>
      </c>
      <c r="M5" s="67"/>
      <c r="N5" s="68"/>
      <c r="O5" s="66" t="s">
        <v>5</v>
      </c>
      <c r="P5" s="67"/>
      <c r="Q5" s="68"/>
      <c r="R5" s="66" t="s">
        <v>6</v>
      </c>
      <c r="S5" s="67"/>
      <c r="T5" s="68"/>
      <c r="U5" s="66" t="s">
        <v>7</v>
      </c>
      <c r="V5" s="67"/>
      <c r="W5" s="68"/>
      <c r="X5" s="65" t="s">
        <v>8</v>
      </c>
      <c r="Y5" s="65"/>
      <c r="Z5" s="65"/>
      <c r="AA5" s="65" t="s">
        <v>9</v>
      </c>
      <c r="AB5" s="65"/>
      <c r="AC5" s="65"/>
      <c r="AD5" s="65" t="s">
        <v>10</v>
      </c>
      <c r="AE5" s="65"/>
      <c r="AF5" s="65"/>
      <c r="AG5" s="69" t="s">
        <v>11</v>
      </c>
      <c r="AH5" s="65"/>
      <c r="AI5" s="65"/>
      <c r="AJ5" s="69" t="s">
        <v>12</v>
      </c>
      <c r="AK5" s="65"/>
      <c r="AL5" s="65"/>
      <c r="AM5" s="69" t="s">
        <v>13</v>
      </c>
      <c r="AN5" s="65"/>
      <c r="AO5" s="65"/>
      <c r="AP5" s="69" t="s">
        <v>14</v>
      </c>
      <c r="AQ5" s="65"/>
      <c r="AR5" s="65"/>
      <c r="AS5" s="69" t="s">
        <v>15</v>
      </c>
      <c r="AT5" s="65"/>
      <c r="AU5" s="65"/>
      <c r="AV5" s="65" t="s">
        <v>40</v>
      </c>
      <c r="AW5" s="65"/>
      <c r="AX5" s="65"/>
      <c r="AY5" s="65" t="s">
        <v>41</v>
      </c>
      <c r="AZ5" s="65"/>
      <c r="BA5" s="65"/>
      <c r="BB5" s="69" t="s">
        <v>39</v>
      </c>
      <c r="BC5" s="65"/>
      <c r="BD5" s="65"/>
      <c r="BE5" s="65" t="s">
        <v>45</v>
      </c>
      <c r="BF5" s="65"/>
      <c r="BG5" s="65"/>
      <c r="BH5" s="65" t="s">
        <v>46</v>
      </c>
      <c r="BI5" s="65"/>
      <c r="BJ5" s="65"/>
      <c r="BK5" s="65" t="s">
        <v>47</v>
      </c>
      <c r="BL5" s="65"/>
      <c r="BM5" s="65"/>
      <c r="BN5" s="65" t="s">
        <v>48</v>
      </c>
      <c r="BO5" s="65"/>
      <c r="BP5" s="65"/>
    </row>
    <row r="6" spans="1:68">
      <c r="A6" s="5" t="s">
        <v>16</v>
      </c>
      <c r="B6" s="6" t="s">
        <v>17</v>
      </c>
      <c r="C6" s="7" t="s">
        <v>18</v>
      </c>
      <c r="D6" s="7" t="s">
        <v>19</v>
      </c>
      <c r="E6" s="7" t="s">
        <v>20</v>
      </c>
      <c r="F6" s="7" t="s">
        <v>18</v>
      </c>
      <c r="G6" s="7" t="s">
        <v>19</v>
      </c>
      <c r="H6" s="7" t="s">
        <v>20</v>
      </c>
      <c r="I6" s="7" t="s">
        <v>18</v>
      </c>
      <c r="J6" s="7" t="s">
        <v>19</v>
      </c>
      <c r="K6" s="6" t="s">
        <v>20</v>
      </c>
      <c r="L6" s="7" t="s">
        <v>18</v>
      </c>
      <c r="M6" s="7" t="s">
        <v>19</v>
      </c>
      <c r="N6" s="6" t="s">
        <v>20</v>
      </c>
      <c r="O6" s="7" t="s">
        <v>18</v>
      </c>
      <c r="P6" s="7" t="s">
        <v>19</v>
      </c>
      <c r="Q6" s="6" t="s">
        <v>20</v>
      </c>
      <c r="R6" s="7" t="s">
        <v>18</v>
      </c>
      <c r="S6" s="7" t="s">
        <v>19</v>
      </c>
      <c r="T6" s="6" t="s">
        <v>20</v>
      </c>
      <c r="U6" s="7" t="s">
        <v>18</v>
      </c>
      <c r="V6" s="7" t="s">
        <v>19</v>
      </c>
      <c r="W6" s="6" t="s">
        <v>20</v>
      </c>
      <c r="Y6" s="10" t="s">
        <v>19</v>
      </c>
      <c r="Z6" s="10" t="s">
        <v>20</v>
      </c>
      <c r="AA6" s="38" t="s">
        <v>18</v>
      </c>
      <c r="AB6" s="38" t="s">
        <v>19</v>
      </c>
      <c r="AC6" s="38" t="s">
        <v>20</v>
      </c>
      <c r="AD6" s="38" t="s">
        <v>18</v>
      </c>
      <c r="AE6" s="38" t="s">
        <v>19</v>
      </c>
      <c r="AF6" s="38" t="s">
        <v>20</v>
      </c>
      <c r="AG6" s="37" t="s">
        <v>18</v>
      </c>
      <c r="AH6" s="37" t="s">
        <v>19</v>
      </c>
      <c r="AI6" s="37" t="s">
        <v>20</v>
      </c>
      <c r="AJ6" s="37" t="s">
        <v>18</v>
      </c>
      <c r="AK6" s="37" t="s">
        <v>19</v>
      </c>
      <c r="AL6" s="37" t="s">
        <v>20</v>
      </c>
      <c r="AM6" s="37" t="s">
        <v>18</v>
      </c>
      <c r="AN6" s="37" t="s">
        <v>19</v>
      </c>
      <c r="AO6" s="37" t="s">
        <v>20</v>
      </c>
      <c r="AP6" s="37" t="s">
        <v>18</v>
      </c>
      <c r="AQ6" s="37" t="s">
        <v>19</v>
      </c>
      <c r="AR6" s="37" t="s">
        <v>20</v>
      </c>
      <c r="AS6" s="37" t="s">
        <v>18</v>
      </c>
      <c r="AT6" s="37" t="s">
        <v>19</v>
      </c>
      <c r="AU6" s="37" t="s">
        <v>20</v>
      </c>
      <c r="AV6" s="37" t="s">
        <v>18</v>
      </c>
      <c r="AW6" s="37" t="s">
        <v>19</v>
      </c>
      <c r="AX6" s="37" t="s">
        <v>20</v>
      </c>
      <c r="AY6" s="37" t="s">
        <v>18</v>
      </c>
      <c r="AZ6" s="37" t="s">
        <v>19</v>
      </c>
      <c r="BA6" s="37" t="s">
        <v>20</v>
      </c>
      <c r="BB6" s="37" t="s">
        <v>18</v>
      </c>
      <c r="BC6" s="37" t="s">
        <v>19</v>
      </c>
      <c r="BD6" s="37" t="s">
        <v>20</v>
      </c>
      <c r="BE6" s="37" t="s">
        <v>18</v>
      </c>
      <c r="BF6" s="37" t="s">
        <v>19</v>
      </c>
      <c r="BG6" s="37" t="s">
        <v>20</v>
      </c>
      <c r="BH6" s="37" t="s">
        <v>18</v>
      </c>
      <c r="BI6" s="37" t="s">
        <v>19</v>
      </c>
      <c r="BJ6" s="37" t="s">
        <v>20</v>
      </c>
      <c r="BK6" s="37" t="s">
        <v>18</v>
      </c>
      <c r="BL6" s="37" t="s">
        <v>19</v>
      </c>
      <c r="BM6" s="37" t="s">
        <v>20</v>
      </c>
      <c r="BN6" s="37" t="s">
        <v>18</v>
      </c>
      <c r="BO6" s="37" t="s">
        <v>19</v>
      </c>
      <c r="BP6" s="37" t="s">
        <v>20</v>
      </c>
    </row>
    <row r="7" spans="1:68">
      <c r="A7" s="8"/>
      <c r="B7" s="9"/>
      <c r="C7" s="6" t="s">
        <v>21</v>
      </c>
      <c r="D7" s="6" t="s">
        <v>22</v>
      </c>
      <c r="E7" s="6"/>
      <c r="F7" s="6" t="s">
        <v>21</v>
      </c>
      <c r="G7" s="6" t="s">
        <v>22</v>
      </c>
      <c r="H7" s="6"/>
      <c r="I7" s="6" t="s">
        <v>21</v>
      </c>
      <c r="J7" s="6" t="s">
        <v>22</v>
      </c>
      <c r="K7" s="6"/>
      <c r="L7" s="6" t="s">
        <v>21</v>
      </c>
      <c r="M7" s="6" t="s">
        <v>22</v>
      </c>
      <c r="N7" s="6"/>
      <c r="O7" s="6" t="s">
        <v>21</v>
      </c>
      <c r="P7" s="6" t="s">
        <v>22</v>
      </c>
      <c r="Q7" s="6"/>
      <c r="R7" s="6" t="s">
        <v>21</v>
      </c>
      <c r="S7" s="6" t="s">
        <v>22</v>
      </c>
      <c r="T7" s="6"/>
      <c r="U7" s="6" t="s">
        <v>21</v>
      </c>
      <c r="V7" s="6" t="s">
        <v>22</v>
      </c>
      <c r="W7" s="6"/>
      <c r="X7" s="10" t="s">
        <v>21</v>
      </c>
      <c r="Y7" s="10" t="s">
        <v>22</v>
      </c>
      <c r="Z7" s="10"/>
      <c r="AA7" s="39" t="s">
        <v>21</v>
      </c>
      <c r="AB7" s="39" t="s">
        <v>22</v>
      </c>
      <c r="AC7" s="39"/>
      <c r="AD7" s="39" t="s">
        <v>21</v>
      </c>
      <c r="AE7" s="39" t="s">
        <v>22</v>
      </c>
      <c r="AF7" s="39"/>
      <c r="AG7" s="10" t="s">
        <v>21</v>
      </c>
      <c r="AH7" s="10" t="s">
        <v>22</v>
      </c>
      <c r="AI7" s="10"/>
      <c r="AJ7" s="10" t="s">
        <v>21</v>
      </c>
      <c r="AK7" s="10" t="s">
        <v>22</v>
      </c>
      <c r="AL7" s="10"/>
      <c r="AM7" s="10" t="s">
        <v>21</v>
      </c>
      <c r="AN7" s="10" t="s">
        <v>22</v>
      </c>
      <c r="AO7" s="10"/>
      <c r="AP7" s="10" t="s">
        <v>21</v>
      </c>
      <c r="AQ7" s="10" t="s">
        <v>22</v>
      </c>
      <c r="AR7" s="10"/>
      <c r="AS7" s="10" t="s">
        <v>21</v>
      </c>
      <c r="AT7" s="10" t="s">
        <v>22</v>
      </c>
      <c r="AU7" s="10"/>
      <c r="AV7" s="10" t="s">
        <v>21</v>
      </c>
      <c r="AW7" s="10" t="s">
        <v>22</v>
      </c>
      <c r="AX7" s="10"/>
      <c r="AY7" s="10" t="s">
        <v>21</v>
      </c>
      <c r="AZ7" s="10" t="s">
        <v>22</v>
      </c>
      <c r="BA7" s="10"/>
      <c r="BB7" s="10" t="s">
        <v>21</v>
      </c>
      <c r="BC7" s="10" t="s">
        <v>22</v>
      </c>
      <c r="BD7" s="10"/>
      <c r="BE7" s="10" t="s">
        <v>21</v>
      </c>
      <c r="BF7" s="10" t="s">
        <v>22</v>
      </c>
      <c r="BG7" s="10"/>
      <c r="BH7" s="10" t="s">
        <v>21</v>
      </c>
      <c r="BI7" s="10" t="s">
        <v>22</v>
      </c>
      <c r="BJ7" s="10"/>
      <c r="BK7" s="10" t="s">
        <v>21</v>
      </c>
      <c r="BL7" s="10" t="s">
        <v>22</v>
      </c>
      <c r="BM7" s="10"/>
      <c r="BN7" s="10" t="s">
        <v>21</v>
      </c>
      <c r="BO7" s="10" t="s">
        <v>22</v>
      </c>
      <c r="BP7" s="10"/>
    </row>
    <row r="8" spans="1:68">
      <c r="A8" s="11"/>
      <c r="B8" s="12"/>
      <c r="C8" s="13" t="s">
        <v>23</v>
      </c>
      <c r="D8" s="13" t="s">
        <v>24</v>
      </c>
      <c r="E8" s="13" t="s">
        <v>25</v>
      </c>
      <c r="F8" s="13" t="s">
        <v>23</v>
      </c>
      <c r="G8" s="13" t="s">
        <v>24</v>
      </c>
      <c r="H8" s="13" t="s">
        <v>25</v>
      </c>
      <c r="I8" s="13" t="s">
        <v>23</v>
      </c>
      <c r="J8" s="13" t="s">
        <v>24</v>
      </c>
      <c r="K8" s="13" t="s">
        <v>25</v>
      </c>
      <c r="L8" s="13" t="s">
        <v>23</v>
      </c>
      <c r="M8" s="13" t="s">
        <v>24</v>
      </c>
      <c r="N8" s="13" t="s">
        <v>25</v>
      </c>
      <c r="O8" s="13" t="s">
        <v>23</v>
      </c>
      <c r="P8" s="13" t="s">
        <v>24</v>
      </c>
      <c r="Q8" s="13" t="s">
        <v>25</v>
      </c>
      <c r="R8" s="13" t="s">
        <v>23</v>
      </c>
      <c r="S8" s="13" t="s">
        <v>24</v>
      </c>
      <c r="T8" s="13" t="s">
        <v>25</v>
      </c>
      <c r="U8" s="13" t="s">
        <v>23</v>
      </c>
      <c r="V8" s="13" t="s">
        <v>24</v>
      </c>
      <c r="W8" s="13" t="s">
        <v>25</v>
      </c>
      <c r="X8" s="14" t="s">
        <v>23</v>
      </c>
      <c r="Y8" s="14" t="s">
        <v>24</v>
      </c>
      <c r="Z8" s="14" t="s">
        <v>25</v>
      </c>
      <c r="AA8" s="40" t="s">
        <v>23</v>
      </c>
      <c r="AB8" s="40" t="s">
        <v>24</v>
      </c>
      <c r="AC8" s="40" t="s">
        <v>25</v>
      </c>
      <c r="AD8" s="40" t="s">
        <v>23</v>
      </c>
      <c r="AE8" s="40" t="s">
        <v>24</v>
      </c>
      <c r="AF8" s="40" t="s">
        <v>25</v>
      </c>
      <c r="AG8" s="14" t="s">
        <v>23</v>
      </c>
      <c r="AH8" s="14" t="s">
        <v>24</v>
      </c>
      <c r="AI8" s="14" t="s">
        <v>25</v>
      </c>
      <c r="AJ8" s="14" t="s">
        <v>23</v>
      </c>
      <c r="AK8" s="14" t="s">
        <v>24</v>
      </c>
      <c r="AL8" s="14" t="s">
        <v>25</v>
      </c>
      <c r="AM8" s="14" t="s">
        <v>23</v>
      </c>
      <c r="AN8" s="14" t="s">
        <v>24</v>
      </c>
      <c r="AO8" s="14" t="s">
        <v>25</v>
      </c>
      <c r="AP8" s="14" t="s">
        <v>23</v>
      </c>
      <c r="AQ8" s="14" t="s">
        <v>24</v>
      </c>
      <c r="AR8" s="14" t="s">
        <v>25</v>
      </c>
      <c r="AS8" s="14" t="s">
        <v>23</v>
      </c>
      <c r="AT8" s="14" t="s">
        <v>24</v>
      </c>
      <c r="AU8" s="14" t="s">
        <v>25</v>
      </c>
      <c r="AV8" s="14" t="s">
        <v>23</v>
      </c>
      <c r="AW8" s="14" t="s">
        <v>24</v>
      </c>
      <c r="AX8" s="14" t="s">
        <v>25</v>
      </c>
      <c r="AY8" s="14" t="s">
        <v>23</v>
      </c>
      <c r="AZ8" s="14" t="s">
        <v>24</v>
      </c>
      <c r="BA8" s="14" t="s">
        <v>25</v>
      </c>
      <c r="BB8" s="14" t="s">
        <v>23</v>
      </c>
      <c r="BC8" s="14" t="s">
        <v>24</v>
      </c>
      <c r="BD8" s="14" t="s">
        <v>25</v>
      </c>
      <c r="BE8" s="14" t="s">
        <v>23</v>
      </c>
      <c r="BF8" s="14" t="s">
        <v>24</v>
      </c>
      <c r="BG8" s="14" t="s">
        <v>25</v>
      </c>
      <c r="BH8" s="14" t="s">
        <v>23</v>
      </c>
      <c r="BI8" s="14" t="s">
        <v>24</v>
      </c>
      <c r="BJ8" s="14" t="s">
        <v>25</v>
      </c>
      <c r="BK8" s="14" t="s">
        <v>23</v>
      </c>
      <c r="BL8" s="14" t="s">
        <v>24</v>
      </c>
      <c r="BM8" s="14" t="s">
        <v>25</v>
      </c>
      <c r="BN8" s="14" t="s">
        <v>23</v>
      </c>
      <c r="BO8" s="14" t="s">
        <v>24</v>
      </c>
      <c r="BP8" s="14" t="s">
        <v>25</v>
      </c>
    </row>
    <row r="9" spans="1:68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1:68">
      <c r="A10" s="5">
        <v>1</v>
      </c>
      <c r="B10" s="9" t="s">
        <v>26</v>
      </c>
      <c r="C10" s="16">
        <v>11225</v>
      </c>
      <c r="D10" s="20">
        <v>10.582628062360801</v>
      </c>
      <c r="E10" s="16">
        <v>11879</v>
      </c>
      <c r="F10" s="41">
        <v>10927</v>
      </c>
      <c r="G10" s="42">
        <v>10.9792257710259</v>
      </c>
      <c r="H10" s="16">
        <v>11997</v>
      </c>
      <c r="I10" s="16">
        <v>12066</v>
      </c>
      <c r="J10" s="58">
        <v>11.312779711586277</v>
      </c>
      <c r="K10" s="16">
        <v>13650</v>
      </c>
      <c r="L10" s="16">
        <v>12828</v>
      </c>
      <c r="M10" s="58">
        <v>11.43436233239788</v>
      </c>
      <c r="N10" s="16">
        <v>14668</v>
      </c>
      <c r="O10" s="18">
        <v>13274</v>
      </c>
      <c r="P10" s="17">
        <f t="shared" ref="P10:P19" si="0">+Q10/O10*10</f>
        <v>11.78996534578876</v>
      </c>
      <c r="Q10" s="18">
        <v>15650</v>
      </c>
      <c r="R10" s="18">
        <v>12608</v>
      </c>
      <c r="S10" s="17">
        <f t="shared" ref="S10:S19" si="1">+T10/R10*10</f>
        <v>12.100253807106597</v>
      </c>
      <c r="T10" s="18">
        <v>15256</v>
      </c>
      <c r="U10" s="16">
        <v>10451</v>
      </c>
      <c r="V10" s="17">
        <f t="shared" ref="V10:V19" si="2">+W10/U10*10</f>
        <v>12.341402736580232</v>
      </c>
      <c r="W10" s="16">
        <v>12898</v>
      </c>
      <c r="X10" s="19">
        <v>9194</v>
      </c>
      <c r="Y10" s="53">
        <f t="shared" ref="Y10:Y19" si="3">+Z10/X10*10</f>
        <v>12.253643680661302</v>
      </c>
      <c r="Z10" s="19">
        <v>11266</v>
      </c>
      <c r="AA10" s="19">
        <v>10688</v>
      </c>
      <c r="AB10" s="53">
        <f t="shared" ref="AB10:AB19" si="4">+AC10/AA10*10</f>
        <v>13.570359281437126</v>
      </c>
      <c r="AC10" s="19">
        <v>14504</v>
      </c>
      <c r="AD10" s="19">
        <v>1223</v>
      </c>
      <c r="AE10" s="53">
        <f t="shared" ref="AE10:AE19" si="5">AF10/AD10*10</f>
        <v>14.423548650858544</v>
      </c>
      <c r="AF10" s="19">
        <v>1764</v>
      </c>
      <c r="AG10" s="19">
        <v>1433</v>
      </c>
      <c r="AH10" s="53">
        <f t="shared" ref="AH10:AH19" si="6">AI10/AG10*10</f>
        <v>17.08304256803908</v>
      </c>
      <c r="AI10" s="19">
        <v>2448</v>
      </c>
      <c r="AJ10" s="19">
        <v>1705</v>
      </c>
      <c r="AK10" s="53">
        <f t="shared" ref="AK10:AK19" si="7">AL10/AJ10*10</f>
        <v>17.571847507331377</v>
      </c>
      <c r="AL10" s="19">
        <v>2996</v>
      </c>
      <c r="AM10" s="19">
        <v>1093</v>
      </c>
      <c r="AN10" s="43">
        <f t="shared" ref="AN10:AN19" si="8">+AO10/AM10*10</f>
        <v>12.240622140896615</v>
      </c>
      <c r="AO10" s="19">
        <v>1337.9</v>
      </c>
      <c r="AP10" s="19">
        <v>1255</v>
      </c>
      <c r="AQ10" s="43">
        <f t="shared" ref="AQ10:AQ19" si="9">+AR10/AP10*10</f>
        <v>10.374501992031872</v>
      </c>
      <c r="AR10" s="19">
        <v>1302</v>
      </c>
      <c r="AS10" s="19">
        <v>899</v>
      </c>
      <c r="AT10" s="53">
        <f>AU10/AS10*10</f>
        <v>20.892102335928811</v>
      </c>
      <c r="AU10" s="18">
        <v>1878.2</v>
      </c>
      <c r="AV10" s="19">
        <v>959</v>
      </c>
      <c r="AW10" s="53">
        <f t="shared" ref="AW10:AW19" si="10">AX10/AV10*10</f>
        <v>13.847758081334725</v>
      </c>
      <c r="AX10" s="19">
        <v>1328</v>
      </c>
      <c r="AY10" s="19">
        <v>1151</v>
      </c>
      <c r="AZ10" s="53">
        <f t="shared" ref="AZ10:AZ19" si="11">BA10/AY10*10</f>
        <v>11.928757602085142</v>
      </c>
      <c r="BA10" s="19">
        <v>1373</v>
      </c>
      <c r="BB10" s="19">
        <v>1019</v>
      </c>
      <c r="BC10" s="50">
        <f t="shared" ref="BC10:BC19" si="12">+BD10/BB10*10</f>
        <v>12.080471050049068</v>
      </c>
      <c r="BD10" s="19">
        <v>1231</v>
      </c>
      <c r="BE10" s="19">
        <v>880</v>
      </c>
      <c r="BF10" s="50">
        <f t="shared" ref="BF10:BF19" si="13">+BG10/BE10*10</f>
        <v>16.421590909090909</v>
      </c>
      <c r="BG10" s="19">
        <v>1445.1</v>
      </c>
      <c r="BH10" s="19">
        <v>477.5</v>
      </c>
      <c r="BI10" s="50">
        <v>15.401419398299353</v>
      </c>
      <c r="BJ10" s="19">
        <v>735.41777626879411</v>
      </c>
      <c r="BK10" s="19">
        <v>757.9</v>
      </c>
      <c r="BL10" s="50">
        <v>14.777455925272058</v>
      </c>
      <c r="BM10" s="19">
        <v>1119.9833845763692</v>
      </c>
      <c r="BN10" s="19"/>
      <c r="BO10" s="50"/>
      <c r="BP10" s="19"/>
    </row>
    <row r="11" spans="1:68">
      <c r="A11" s="5">
        <v>2</v>
      </c>
      <c r="B11" s="9" t="s">
        <v>27</v>
      </c>
      <c r="C11" s="16">
        <v>5670</v>
      </c>
      <c r="D11" s="20">
        <v>12.777777777777777</v>
      </c>
      <c r="E11" s="16">
        <v>7245</v>
      </c>
      <c r="F11" s="41">
        <v>6244</v>
      </c>
      <c r="G11" s="42">
        <v>12.467969250480461</v>
      </c>
      <c r="H11" s="16">
        <v>7785</v>
      </c>
      <c r="I11" s="16">
        <v>6847</v>
      </c>
      <c r="J11" s="58">
        <v>12.783700890901123</v>
      </c>
      <c r="K11" s="16">
        <v>8753</v>
      </c>
      <c r="L11" s="16">
        <v>6405</v>
      </c>
      <c r="M11" s="58">
        <v>12.87743950039032</v>
      </c>
      <c r="N11" s="16">
        <v>8248</v>
      </c>
      <c r="O11" s="18">
        <v>6184</v>
      </c>
      <c r="P11" s="17">
        <f t="shared" si="0"/>
        <v>13.21798188874515</v>
      </c>
      <c r="Q11" s="18">
        <v>8174</v>
      </c>
      <c r="R11" s="18">
        <v>5871</v>
      </c>
      <c r="S11" s="17">
        <f t="shared" si="1"/>
        <v>13.333333333333332</v>
      </c>
      <c r="T11" s="18">
        <v>7828</v>
      </c>
      <c r="U11" s="18">
        <v>4434</v>
      </c>
      <c r="V11" s="17">
        <f t="shared" si="2"/>
        <v>13.450608930987823</v>
      </c>
      <c r="W11" s="18">
        <v>5964</v>
      </c>
      <c r="X11" s="19">
        <v>4335</v>
      </c>
      <c r="Y11" s="53">
        <f t="shared" si="3"/>
        <v>13.483275663206459</v>
      </c>
      <c r="Z11" s="19">
        <v>5845</v>
      </c>
      <c r="AA11" s="19">
        <v>5259</v>
      </c>
      <c r="AB11" s="53">
        <f t="shared" si="4"/>
        <v>14.099638714584522</v>
      </c>
      <c r="AC11" s="19">
        <v>7415</v>
      </c>
      <c r="AD11" s="19">
        <v>4723</v>
      </c>
      <c r="AE11" s="53">
        <f t="shared" si="5"/>
        <v>12.585221257675204</v>
      </c>
      <c r="AF11" s="19">
        <v>5944</v>
      </c>
      <c r="AG11" s="19">
        <v>4497</v>
      </c>
      <c r="AH11" s="53">
        <f t="shared" si="6"/>
        <v>14.809873248832554</v>
      </c>
      <c r="AI11" s="19">
        <v>6660</v>
      </c>
      <c r="AJ11" s="19">
        <v>4182</v>
      </c>
      <c r="AK11" s="53">
        <f t="shared" si="7"/>
        <v>15.23194643711143</v>
      </c>
      <c r="AL11" s="19">
        <v>6370</v>
      </c>
      <c r="AM11" s="19">
        <v>3670</v>
      </c>
      <c r="AN11" s="43">
        <f t="shared" si="8"/>
        <v>14.068119891008175</v>
      </c>
      <c r="AO11" s="19">
        <v>5163</v>
      </c>
      <c r="AP11" s="19">
        <v>4167</v>
      </c>
      <c r="AQ11" s="43">
        <f t="shared" si="9"/>
        <v>9.8416126709863221</v>
      </c>
      <c r="AR11" s="19">
        <v>4101</v>
      </c>
      <c r="AS11" s="19">
        <v>3577</v>
      </c>
      <c r="AT11" s="53">
        <f t="shared" ref="AT11:AT19" si="14">AU11/AS11*10</f>
        <v>10.727425216662008</v>
      </c>
      <c r="AU11" s="19">
        <v>3837.2</v>
      </c>
      <c r="AV11" s="19">
        <v>3173</v>
      </c>
      <c r="AW11" s="53">
        <f t="shared" si="10"/>
        <v>13.463599117554367</v>
      </c>
      <c r="AX11" s="19">
        <v>4272</v>
      </c>
      <c r="AY11" s="19">
        <v>2998</v>
      </c>
      <c r="AZ11" s="53">
        <f t="shared" si="11"/>
        <v>16.020680453635755</v>
      </c>
      <c r="BA11" s="19">
        <v>4803</v>
      </c>
      <c r="BB11" s="19">
        <v>2103</v>
      </c>
      <c r="BC11" s="50">
        <f t="shared" si="12"/>
        <v>10.213980028530671</v>
      </c>
      <c r="BD11" s="19">
        <v>2148</v>
      </c>
      <c r="BE11" s="19">
        <v>2654</v>
      </c>
      <c r="BF11" s="50">
        <f t="shared" si="13"/>
        <v>19.849660889223813</v>
      </c>
      <c r="BG11" s="19">
        <v>5268.1</v>
      </c>
      <c r="BH11" s="19">
        <v>2496.0999999999995</v>
      </c>
      <c r="BI11" s="50">
        <v>29.158776818145768</v>
      </c>
      <c r="BJ11" s="19">
        <v>7278.3222815773634</v>
      </c>
      <c r="BK11" s="19">
        <v>2467.1999999999998</v>
      </c>
      <c r="BL11" s="50">
        <v>28.419949400796575</v>
      </c>
      <c r="BM11" s="19">
        <v>7011.7699161645305</v>
      </c>
      <c r="BN11" s="19"/>
      <c r="BO11" s="50"/>
      <c r="BP11" s="19"/>
    </row>
    <row r="12" spans="1:68">
      <c r="A12" s="5">
        <v>3</v>
      </c>
      <c r="B12" s="9" t="s">
        <v>28</v>
      </c>
      <c r="C12" s="41">
        <v>1106</v>
      </c>
      <c r="D12" s="20">
        <v>11.157323688969258</v>
      </c>
      <c r="E12" s="16">
        <v>1234</v>
      </c>
      <c r="F12" s="41">
        <v>1198</v>
      </c>
      <c r="G12" s="42">
        <v>11.527545909849749</v>
      </c>
      <c r="H12" s="16">
        <v>1381</v>
      </c>
      <c r="I12" s="16">
        <v>787</v>
      </c>
      <c r="J12" s="58">
        <v>12.007623888182973</v>
      </c>
      <c r="K12" s="16">
        <v>945</v>
      </c>
      <c r="L12" s="16">
        <v>1734</v>
      </c>
      <c r="M12" s="58">
        <v>12.277970011534025</v>
      </c>
      <c r="N12" s="16">
        <v>2129</v>
      </c>
      <c r="O12" s="18">
        <v>1091</v>
      </c>
      <c r="P12" s="17">
        <f t="shared" si="0"/>
        <v>12.593950504124656</v>
      </c>
      <c r="Q12" s="18">
        <v>1374</v>
      </c>
      <c r="R12" s="18">
        <v>1112</v>
      </c>
      <c r="S12" s="17">
        <f t="shared" si="1"/>
        <v>13.012589928057555</v>
      </c>
      <c r="T12" s="18">
        <v>1447</v>
      </c>
      <c r="U12" s="18">
        <v>1321</v>
      </c>
      <c r="V12" s="17">
        <f t="shared" si="2"/>
        <v>13.414080242240727</v>
      </c>
      <c r="W12" s="18">
        <v>1772</v>
      </c>
      <c r="X12" s="19">
        <v>1011</v>
      </c>
      <c r="Y12" s="53">
        <f t="shared" si="3"/>
        <v>13.125618199802176</v>
      </c>
      <c r="Z12" s="19">
        <v>1327</v>
      </c>
      <c r="AA12" s="19">
        <v>1306</v>
      </c>
      <c r="AB12" s="53">
        <f t="shared" si="4"/>
        <v>13.39969372128637</v>
      </c>
      <c r="AC12" s="19">
        <v>1750</v>
      </c>
      <c r="AD12" s="19">
        <v>1242</v>
      </c>
      <c r="AE12" s="53">
        <f t="shared" si="5"/>
        <v>12.342995169082124</v>
      </c>
      <c r="AF12" s="19">
        <v>1533</v>
      </c>
      <c r="AG12" s="19">
        <v>1098</v>
      </c>
      <c r="AH12" s="53">
        <f t="shared" si="6"/>
        <v>15.154826958105648</v>
      </c>
      <c r="AI12" s="19">
        <v>1664</v>
      </c>
      <c r="AJ12" s="19">
        <v>1137</v>
      </c>
      <c r="AK12" s="53">
        <f t="shared" si="7"/>
        <v>15.584872471416007</v>
      </c>
      <c r="AL12" s="19">
        <v>1772</v>
      </c>
      <c r="AM12" s="19">
        <v>1039</v>
      </c>
      <c r="AN12" s="43">
        <f t="shared" si="8"/>
        <v>18.421559191530317</v>
      </c>
      <c r="AO12" s="19">
        <v>1914</v>
      </c>
      <c r="AP12" s="19">
        <v>962</v>
      </c>
      <c r="AQ12" s="43">
        <f t="shared" si="9"/>
        <v>15.530145530145528</v>
      </c>
      <c r="AR12" s="19">
        <v>1494</v>
      </c>
      <c r="AS12" s="19">
        <v>609</v>
      </c>
      <c r="AT12" s="53">
        <f t="shared" si="14"/>
        <v>15.898193760262727</v>
      </c>
      <c r="AU12" s="19">
        <v>968.2</v>
      </c>
      <c r="AV12" s="19">
        <v>644</v>
      </c>
      <c r="AW12" s="53">
        <f t="shared" si="10"/>
        <v>20.139751552795033</v>
      </c>
      <c r="AX12" s="19">
        <v>1297</v>
      </c>
      <c r="AY12" s="19">
        <v>531</v>
      </c>
      <c r="AZ12" s="53">
        <f t="shared" si="11"/>
        <v>13.145009416195856</v>
      </c>
      <c r="BA12" s="19">
        <v>698</v>
      </c>
      <c r="BB12" s="19">
        <v>635</v>
      </c>
      <c r="BC12" s="50">
        <f t="shared" si="12"/>
        <v>15.464566929133859</v>
      </c>
      <c r="BD12" s="19">
        <v>982</v>
      </c>
      <c r="BE12" s="19">
        <v>475</v>
      </c>
      <c r="BF12" s="50">
        <f t="shared" si="13"/>
        <v>22.591578947368419</v>
      </c>
      <c r="BG12" s="19">
        <v>1073.0999999999999</v>
      </c>
      <c r="BH12" s="19">
        <v>501.8</v>
      </c>
      <c r="BI12" s="50">
        <v>16.711574537379718</v>
      </c>
      <c r="BJ12" s="19">
        <v>838.58681028571425</v>
      </c>
      <c r="BK12" s="19">
        <v>957.40000000000009</v>
      </c>
      <c r="BL12" s="50">
        <v>14.626168356759875</v>
      </c>
      <c r="BM12" s="19">
        <v>1400.3093584761905</v>
      </c>
      <c r="BN12" s="19"/>
      <c r="BO12" s="50"/>
      <c r="BP12" s="19"/>
    </row>
    <row r="13" spans="1:68">
      <c r="A13" s="5">
        <v>4</v>
      </c>
      <c r="B13" s="9" t="s">
        <v>29</v>
      </c>
      <c r="C13" s="41">
        <v>2450</v>
      </c>
      <c r="D13" s="20">
        <v>10.738775510204082</v>
      </c>
      <c r="E13" s="16">
        <v>2631</v>
      </c>
      <c r="F13" s="41">
        <v>2903</v>
      </c>
      <c r="G13" s="42">
        <v>10.981743024457458</v>
      </c>
      <c r="H13" s="16">
        <v>3188</v>
      </c>
      <c r="I13" s="16">
        <v>3282</v>
      </c>
      <c r="J13" s="58">
        <v>11.544789762340038</v>
      </c>
      <c r="K13" s="16">
        <v>3789</v>
      </c>
      <c r="L13" s="16">
        <v>4915</v>
      </c>
      <c r="M13" s="58">
        <v>11.662258392675485</v>
      </c>
      <c r="N13" s="16">
        <v>5732</v>
      </c>
      <c r="O13" s="18">
        <v>3965</v>
      </c>
      <c r="P13" s="17">
        <f t="shared" si="0"/>
        <v>12.05548549810845</v>
      </c>
      <c r="Q13" s="18">
        <v>4780</v>
      </c>
      <c r="R13" s="18">
        <v>3684</v>
      </c>
      <c r="S13" s="17">
        <f t="shared" si="1"/>
        <v>12.43756786102063</v>
      </c>
      <c r="T13" s="18">
        <v>4582</v>
      </c>
      <c r="U13" s="18">
        <v>1854</v>
      </c>
      <c r="V13" s="17">
        <f t="shared" si="2"/>
        <v>12.648327939590075</v>
      </c>
      <c r="W13" s="18">
        <v>2345</v>
      </c>
      <c r="X13" s="19">
        <v>1674</v>
      </c>
      <c r="Y13" s="53">
        <f t="shared" si="3"/>
        <v>12.150537634408602</v>
      </c>
      <c r="Z13" s="19">
        <v>2034</v>
      </c>
      <c r="AA13" s="19">
        <v>1794</v>
      </c>
      <c r="AB13" s="53">
        <f t="shared" si="4"/>
        <v>12.720178372352285</v>
      </c>
      <c r="AC13" s="19">
        <v>2282</v>
      </c>
      <c r="AD13" s="19">
        <v>1423</v>
      </c>
      <c r="AE13" s="53">
        <f t="shared" si="5"/>
        <v>10.372452565003513</v>
      </c>
      <c r="AF13" s="19">
        <v>1476</v>
      </c>
      <c r="AG13" s="19">
        <v>1454</v>
      </c>
      <c r="AH13" s="53">
        <f t="shared" si="6"/>
        <v>10.309491059147181</v>
      </c>
      <c r="AI13" s="19">
        <v>1499</v>
      </c>
      <c r="AJ13" s="19">
        <v>934</v>
      </c>
      <c r="AK13" s="53">
        <f t="shared" si="7"/>
        <v>10.599571734475376</v>
      </c>
      <c r="AL13" s="19">
        <v>990</v>
      </c>
      <c r="AM13" s="19">
        <v>3669</v>
      </c>
      <c r="AN13" s="43">
        <f t="shared" si="8"/>
        <v>14.91414554374489</v>
      </c>
      <c r="AO13" s="19">
        <v>5472</v>
      </c>
      <c r="AP13" s="19">
        <v>1215</v>
      </c>
      <c r="AQ13" s="43">
        <f t="shared" si="9"/>
        <v>11.473251028806583</v>
      </c>
      <c r="AR13" s="19">
        <v>1394</v>
      </c>
      <c r="AS13" s="19">
        <v>1225</v>
      </c>
      <c r="AT13" s="53">
        <f t="shared" si="14"/>
        <v>11.804897959183673</v>
      </c>
      <c r="AU13" s="19">
        <v>1446.1</v>
      </c>
      <c r="AV13" s="19">
        <v>819</v>
      </c>
      <c r="AW13" s="53">
        <f t="shared" si="10"/>
        <v>12.454212454212454</v>
      </c>
      <c r="AX13" s="19">
        <v>1020</v>
      </c>
      <c r="AY13" s="19">
        <v>2339</v>
      </c>
      <c r="AZ13" s="53">
        <f t="shared" si="11"/>
        <v>11.423685335613509</v>
      </c>
      <c r="BA13" s="19">
        <v>2672</v>
      </c>
      <c r="BB13" s="19">
        <v>1314</v>
      </c>
      <c r="BC13" s="50">
        <f t="shared" si="12"/>
        <v>13.812785388127853</v>
      </c>
      <c r="BD13" s="19">
        <v>1815</v>
      </c>
      <c r="BE13" s="19">
        <v>274</v>
      </c>
      <c r="BF13" s="50">
        <f t="shared" si="13"/>
        <v>12.007299270072993</v>
      </c>
      <c r="BG13" s="19">
        <v>329</v>
      </c>
      <c r="BH13" s="19">
        <v>209.7</v>
      </c>
      <c r="BI13" s="50">
        <v>15.033934345674853</v>
      </c>
      <c r="BJ13" s="19">
        <v>315.26160322880168</v>
      </c>
      <c r="BK13" s="19">
        <v>2399.2999999999997</v>
      </c>
      <c r="BL13" s="50">
        <v>13.237221533850756</v>
      </c>
      <c r="BM13" s="19">
        <v>3176.0065626168116</v>
      </c>
      <c r="BN13" s="19"/>
      <c r="BO13" s="50"/>
      <c r="BP13" s="19"/>
    </row>
    <row r="14" spans="1:68">
      <c r="A14" s="5">
        <v>5</v>
      </c>
      <c r="B14" s="9" t="s">
        <v>30</v>
      </c>
      <c r="C14" s="41">
        <v>1347</v>
      </c>
      <c r="D14" s="20">
        <v>10.319227913882703</v>
      </c>
      <c r="E14" s="16">
        <v>1390</v>
      </c>
      <c r="F14" s="41">
        <v>914</v>
      </c>
      <c r="G14" s="42">
        <v>10.306345733041574</v>
      </c>
      <c r="H14" s="16">
        <v>942</v>
      </c>
      <c r="I14" s="16">
        <v>1029</v>
      </c>
      <c r="J14" s="58">
        <v>11.379980563654033</v>
      </c>
      <c r="K14" s="16">
        <v>1171</v>
      </c>
      <c r="L14" s="16">
        <v>2586</v>
      </c>
      <c r="M14" s="58">
        <v>11.597061098221191</v>
      </c>
      <c r="N14" s="16">
        <v>2999</v>
      </c>
      <c r="O14" s="18">
        <v>1490</v>
      </c>
      <c r="P14" s="17">
        <f t="shared" si="0"/>
        <v>11.865771812080537</v>
      </c>
      <c r="Q14" s="18">
        <v>1768</v>
      </c>
      <c r="R14" s="18">
        <v>1562</v>
      </c>
      <c r="S14" s="17">
        <f t="shared" si="1"/>
        <v>12.189500640204864</v>
      </c>
      <c r="T14" s="18">
        <v>1904</v>
      </c>
      <c r="U14" s="18">
        <v>826</v>
      </c>
      <c r="V14" s="17">
        <f t="shared" si="2"/>
        <v>12.384987893462469</v>
      </c>
      <c r="W14" s="18">
        <v>1023</v>
      </c>
      <c r="X14" s="19">
        <v>740</v>
      </c>
      <c r="Y14" s="53">
        <f t="shared" si="3"/>
        <v>12.256756756756758</v>
      </c>
      <c r="Z14" s="19">
        <v>907</v>
      </c>
      <c r="AA14" s="19">
        <v>339</v>
      </c>
      <c r="AB14" s="53">
        <f t="shared" si="4"/>
        <v>12.507374631268437</v>
      </c>
      <c r="AC14" s="19">
        <v>424</v>
      </c>
      <c r="AD14" s="19">
        <v>472</v>
      </c>
      <c r="AE14" s="53">
        <f t="shared" si="5"/>
        <v>11.673728813559324</v>
      </c>
      <c r="AF14" s="19">
        <v>551</v>
      </c>
      <c r="AG14" s="19">
        <v>667</v>
      </c>
      <c r="AH14" s="53">
        <f t="shared" si="6"/>
        <v>12.413793103448276</v>
      </c>
      <c r="AI14" s="19">
        <v>828</v>
      </c>
      <c r="AJ14" s="19">
        <v>457</v>
      </c>
      <c r="AK14" s="53">
        <f t="shared" si="7"/>
        <v>12.75711159737418</v>
      </c>
      <c r="AL14" s="19">
        <v>583</v>
      </c>
      <c r="AM14" s="19">
        <v>1047</v>
      </c>
      <c r="AN14" s="43">
        <f t="shared" si="8"/>
        <v>9.4412607449856729</v>
      </c>
      <c r="AO14" s="19">
        <v>988.5</v>
      </c>
      <c r="AP14" s="19">
        <v>1054</v>
      </c>
      <c r="AQ14" s="43">
        <f t="shared" si="9"/>
        <v>17.210626185958255</v>
      </c>
      <c r="AR14" s="19">
        <v>1814</v>
      </c>
      <c r="AS14" s="19">
        <v>1301</v>
      </c>
      <c r="AT14" s="53">
        <f t="shared" si="14"/>
        <v>14.036126056879324</v>
      </c>
      <c r="AU14" s="19">
        <v>1826.1</v>
      </c>
      <c r="AV14" s="19">
        <v>496</v>
      </c>
      <c r="AW14" s="53">
        <f t="shared" si="10"/>
        <v>13.77016129032258</v>
      </c>
      <c r="AX14" s="19">
        <v>683</v>
      </c>
      <c r="AY14" s="19">
        <v>698</v>
      </c>
      <c r="AZ14" s="53">
        <f t="shared" si="11"/>
        <v>13.25214899713467</v>
      </c>
      <c r="BA14" s="19">
        <v>925</v>
      </c>
      <c r="BB14" s="19">
        <v>684</v>
      </c>
      <c r="BC14" s="50">
        <f t="shared" si="12"/>
        <v>12.807017543859649</v>
      </c>
      <c r="BD14" s="19">
        <v>876</v>
      </c>
      <c r="BE14" s="19">
        <v>672</v>
      </c>
      <c r="BF14" s="50">
        <f t="shared" si="13"/>
        <v>12.946428571428573</v>
      </c>
      <c r="BG14" s="19">
        <v>870</v>
      </c>
      <c r="BH14" s="19">
        <v>375.70000000000005</v>
      </c>
      <c r="BI14" s="50">
        <v>13.532652648389671</v>
      </c>
      <c r="BJ14" s="19">
        <v>508.42176000000001</v>
      </c>
      <c r="BK14" s="19">
        <v>420.70000000000005</v>
      </c>
      <c r="BL14" s="50">
        <v>13.731329054750018</v>
      </c>
      <c r="BM14" s="19">
        <v>577.67701333333332</v>
      </c>
      <c r="BN14" s="19"/>
      <c r="BO14" s="50"/>
      <c r="BP14" s="19"/>
    </row>
    <row r="15" spans="1:68">
      <c r="A15" s="5">
        <v>6</v>
      </c>
      <c r="B15" s="9" t="s">
        <v>38</v>
      </c>
      <c r="C15" s="41">
        <v>5364</v>
      </c>
      <c r="D15" s="20">
        <v>11.180089485458613</v>
      </c>
      <c r="E15" s="16">
        <v>5997</v>
      </c>
      <c r="F15" s="41">
        <v>5856</v>
      </c>
      <c r="G15" s="42">
        <v>11.5625</v>
      </c>
      <c r="H15" s="16">
        <v>6771</v>
      </c>
      <c r="I15" s="18">
        <v>9003</v>
      </c>
      <c r="J15" s="58">
        <v>12.165944685104966</v>
      </c>
      <c r="K15" s="16">
        <v>10953</v>
      </c>
      <c r="L15" s="16">
        <v>11293</v>
      </c>
      <c r="M15" s="58">
        <v>12.338616842291685</v>
      </c>
      <c r="N15" s="16">
        <v>13934</v>
      </c>
      <c r="O15" s="18">
        <v>7817</v>
      </c>
      <c r="P15" s="17">
        <f t="shared" si="0"/>
        <v>12.728668287066649</v>
      </c>
      <c r="Q15" s="18">
        <v>9950</v>
      </c>
      <c r="R15" s="18">
        <v>8576</v>
      </c>
      <c r="S15" s="17">
        <f t="shared" si="1"/>
        <v>12.94892723880597</v>
      </c>
      <c r="T15" s="18">
        <v>11105</v>
      </c>
      <c r="U15" s="18">
        <v>5260</v>
      </c>
      <c r="V15" s="17">
        <f t="shared" si="2"/>
        <v>13.67300380228137</v>
      </c>
      <c r="W15" s="18">
        <v>7192</v>
      </c>
      <c r="X15" s="19">
        <v>7505</v>
      </c>
      <c r="Y15" s="53">
        <f t="shared" si="3"/>
        <v>12.852764823451032</v>
      </c>
      <c r="Z15" s="19">
        <v>9646</v>
      </c>
      <c r="AA15" s="19">
        <v>8284</v>
      </c>
      <c r="AB15" s="53">
        <f t="shared" si="4"/>
        <v>13.073394495412845</v>
      </c>
      <c r="AC15" s="19">
        <v>10830</v>
      </c>
      <c r="AD15" s="19">
        <v>9005</v>
      </c>
      <c r="AE15" s="53">
        <f t="shared" si="5"/>
        <v>14.134369794558578</v>
      </c>
      <c r="AF15" s="19">
        <v>12728</v>
      </c>
      <c r="AG15" s="19">
        <v>11290</v>
      </c>
      <c r="AH15" s="53">
        <f t="shared" si="6"/>
        <v>13.209034543844108</v>
      </c>
      <c r="AI15" s="19">
        <v>14913</v>
      </c>
      <c r="AJ15" s="19">
        <v>9902</v>
      </c>
      <c r="AK15" s="53">
        <f t="shared" si="7"/>
        <v>13.586144213290245</v>
      </c>
      <c r="AL15" s="19">
        <v>13453</v>
      </c>
      <c r="AM15" s="19">
        <v>12401</v>
      </c>
      <c r="AN15" s="43">
        <f t="shared" si="8"/>
        <v>12.833642448189661</v>
      </c>
      <c r="AO15" s="19">
        <v>15915</v>
      </c>
      <c r="AP15" s="19">
        <v>10318</v>
      </c>
      <c r="AQ15" s="43">
        <f t="shared" si="9"/>
        <v>13.093913549137428</v>
      </c>
      <c r="AR15" s="19">
        <v>13510.3</v>
      </c>
      <c r="AS15" s="19">
        <v>7107</v>
      </c>
      <c r="AT15" s="53">
        <f t="shared" si="14"/>
        <v>17.091740537498239</v>
      </c>
      <c r="AU15" s="19">
        <v>12147.1</v>
      </c>
      <c r="AV15" s="19">
        <v>11558</v>
      </c>
      <c r="AW15" s="53">
        <f t="shared" si="10"/>
        <v>13.6130818480706</v>
      </c>
      <c r="AX15" s="19">
        <v>15734</v>
      </c>
      <c r="AY15" s="19">
        <v>13343</v>
      </c>
      <c r="AZ15" s="53">
        <f t="shared" si="11"/>
        <v>14.339353968372929</v>
      </c>
      <c r="BA15" s="19">
        <v>19133</v>
      </c>
      <c r="BB15" s="19">
        <v>11073</v>
      </c>
      <c r="BC15" s="50">
        <f t="shared" si="12"/>
        <v>13.664770161654475</v>
      </c>
      <c r="BD15" s="19">
        <v>15131</v>
      </c>
      <c r="BE15" s="19">
        <v>10342</v>
      </c>
      <c r="BF15" s="50">
        <f t="shared" si="13"/>
        <v>13.480081222200734</v>
      </c>
      <c r="BG15" s="19">
        <v>13941.1</v>
      </c>
      <c r="BH15" s="19">
        <v>11038.400000000001</v>
      </c>
      <c r="BI15" s="50">
        <v>14.572279148380566</v>
      </c>
      <c r="BJ15" s="19">
        <v>16085.464615148407</v>
      </c>
      <c r="BK15" s="19">
        <v>11725.800000000001</v>
      </c>
      <c r="BL15" s="50">
        <v>14.341512923146087</v>
      </c>
      <c r="BM15" s="19">
        <v>16816.571223422641</v>
      </c>
      <c r="BN15" s="19"/>
      <c r="BO15" s="50"/>
      <c r="BP15" s="19"/>
    </row>
    <row r="16" spans="1:68">
      <c r="A16" s="5">
        <v>7</v>
      </c>
      <c r="B16" s="9" t="s">
        <v>31</v>
      </c>
      <c r="C16" s="41"/>
      <c r="D16" s="44"/>
      <c r="E16" s="16"/>
      <c r="F16" s="41"/>
      <c r="G16" s="42"/>
      <c r="H16" s="16"/>
      <c r="I16" s="16"/>
      <c r="J16" s="58"/>
      <c r="K16" s="16"/>
      <c r="L16" s="16"/>
      <c r="M16" s="58"/>
      <c r="N16" s="16"/>
      <c r="O16" s="16">
        <v>488</v>
      </c>
      <c r="P16" s="20">
        <f>+Q16/O16*10</f>
        <v>12.090163934426229</v>
      </c>
      <c r="Q16" s="16">
        <v>590</v>
      </c>
      <c r="R16" s="16">
        <v>557</v>
      </c>
      <c r="S16" s="17">
        <f>+T16/R16*10</f>
        <v>12.567324955116696</v>
      </c>
      <c r="T16" s="16">
        <v>700</v>
      </c>
      <c r="U16" s="16">
        <v>423</v>
      </c>
      <c r="V16" s="20">
        <f>+W16/U16*10</f>
        <v>12.695035460992907</v>
      </c>
      <c r="W16" s="16">
        <v>537</v>
      </c>
      <c r="X16" s="19">
        <v>279</v>
      </c>
      <c r="Y16" s="53">
        <f>+Z16/X16*10</f>
        <v>12.222222222222223</v>
      </c>
      <c r="Z16" s="19">
        <v>341</v>
      </c>
      <c r="AA16" s="19">
        <v>229</v>
      </c>
      <c r="AB16" s="53">
        <f>+AC16/AA16*10</f>
        <v>13.406113537117903</v>
      </c>
      <c r="AC16" s="19">
        <v>307</v>
      </c>
      <c r="AD16" s="19">
        <v>189</v>
      </c>
      <c r="AE16" s="53">
        <f>AF16/AD16*10</f>
        <v>11.904761904761905</v>
      </c>
      <c r="AF16" s="19">
        <v>225</v>
      </c>
      <c r="AG16" s="19">
        <v>208</v>
      </c>
      <c r="AH16" s="53">
        <f>AI16/AG16*10</f>
        <v>9.4230769230769234</v>
      </c>
      <c r="AI16" s="19">
        <v>196</v>
      </c>
      <c r="AJ16" s="19">
        <v>166</v>
      </c>
      <c r="AK16" s="53">
        <f>AL16/AJ16*10</f>
        <v>9.6987951807228914</v>
      </c>
      <c r="AL16" s="19">
        <v>161</v>
      </c>
      <c r="AM16" s="19">
        <v>265</v>
      </c>
      <c r="AN16" s="53">
        <f>AO16/AM16*10</f>
        <v>11.320754716981131</v>
      </c>
      <c r="AO16" s="19">
        <v>300</v>
      </c>
      <c r="AP16" s="19">
        <v>145</v>
      </c>
      <c r="AQ16" s="53">
        <f>AR16/AP16*10</f>
        <v>12.068965517241379</v>
      </c>
      <c r="AR16" s="19">
        <v>175</v>
      </c>
      <c r="AS16" s="19">
        <v>98</v>
      </c>
      <c r="AT16" s="53">
        <f>AU16/AS16*10</f>
        <v>12.561224489795917</v>
      </c>
      <c r="AU16" s="18">
        <v>123.1</v>
      </c>
      <c r="AV16" s="19">
        <v>79.849999999999994</v>
      </c>
      <c r="AW16" s="59">
        <f t="shared" si="10"/>
        <v>14.953036944270508</v>
      </c>
      <c r="AX16" s="19">
        <v>119.4</v>
      </c>
      <c r="AY16" s="19">
        <v>104</v>
      </c>
      <c r="AZ16" s="59">
        <f t="shared" si="11"/>
        <v>13.269230769230768</v>
      </c>
      <c r="BA16" s="19">
        <v>138</v>
      </c>
      <c r="BB16" s="19">
        <v>59</v>
      </c>
      <c r="BC16" s="50">
        <f t="shared" si="12"/>
        <v>12.542372881355933</v>
      </c>
      <c r="BD16" s="19">
        <v>74</v>
      </c>
      <c r="BE16" s="19">
        <v>24</v>
      </c>
      <c r="BF16" s="50">
        <f t="shared" si="13"/>
        <v>15.833333333333332</v>
      </c>
      <c r="BG16" s="19">
        <v>38</v>
      </c>
      <c r="BH16" s="19">
        <v>151.69999999999999</v>
      </c>
      <c r="BI16" s="50">
        <v>12.400430728664876</v>
      </c>
      <c r="BJ16" s="19">
        <v>188.11453415384614</v>
      </c>
      <c r="BK16" s="19">
        <v>41</v>
      </c>
      <c r="BL16" s="50">
        <v>12.015915811382115</v>
      </c>
      <c r="BM16" s="19">
        <v>49.26525482666667</v>
      </c>
      <c r="BN16" s="19"/>
      <c r="BO16" s="50"/>
      <c r="BP16" s="19"/>
    </row>
    <row r="17" spans="1:68">
      <c r="A17" s="5">
        <v>8</v>
      </c>
      <c r="B17" s="9" t="s">
        <v>32</v>
      </c>
      <c r="C17" s="16"/>
      <c r="D17" s="20"/>
      <c r="E17" s="16"/>
      <c r="F17" s="41"/>
      <c r="G17" s="42"/>
      <c r="H17" s="16"/>
      <c r="I17" s="16"/>
      <c r="J17" s="58"/>
      <c r="K17" s="16"/>
      <c r="L17" s="16"/>
      <c r="M17" s="58"/>
      <c r="N17" s="16"/>
      <c r="O17" s="18"/>
      <c r="P17" s="17"/>
      <c r="Q17" s="18"/>
      <c r="R17" s="18"/>
      <c r="S17" s="17"/>
      <c r="T17" s="18"/>
      <c r="U17" s="16"/>
      <c r="V17" s="17"/>
      <c r="W17" s="16"/>
      <c r="X17" s="19"/>
      <c r="Y17" s="53"/>
      <c r="Z17" s="19"/>
      <c r="AA17" s="19"/>
      <c r="AB17" s="53"/>
      <c r="AC17" s="19"/>
      <c r="AD17" s="19">
        <v>6342</v>
      </c>
      <c r="AE17" s="53">
        <f>AF17/AD17*10</f>
        <v>13.986124251024915</v>
      </c>
      <c r="AF17" s="19">
        <v>8870</v>
      </c>
      <c r="AG17" s="19">
        <v>5223</v>
      </c>
      <c r="AH17" s="53">
        <f>AI17/AG17*10</f>
        <v>17.514838215584913</v>
      </c>
      <c r="AI17" s="19">
        <v>9148</v>
      </c>
      <c r="AJ17" s="19">
        <v>6808</v>
      </c>
      <c r="AK17" s="53">
        <f>AL17/AJ17*10</f>
        <v>18.012632197414806</v>
      </c>
      <c r="AL17" s="19">
        <v>12263</v>
      </c>
      <c r="AM17" s="19">
        <v>7384</v>
      </c>
      <c r="AN17" s="43">
        <f>+AO17/AM17*10</f>
        <v>14.337757313109424</v>
      </c>
      <c r="AO17" s="19">
        <v>10587</v>
      </c>
      <c r="AP17" s="19">
        <v>7097</v>
      </c>
      <c r="AQ17" s="43">
        <f>+AR17/AP17*10</f>
        <v>14.372692687050865</v>
      </c>
      <c r="AR17" s="19">
        <v>10200.299999999999</v>
      </c>
      <c r="AS17" s="19">
        <v>5221</v>
      </c>
      <c r="AT17" s="53">
        <f>AU17/AS17*10</f>
        <v>16.531698908255127</v>
      </c>
      <c r="AU17" s="19">
        <v>8631.2000000000007</v>
      </c>
      <c r="AV17" s="19">
        <v>5498</v>
      </c>
      <c r="AW17" s="53">
        <f t="shared" si="10"/>
        <v>16.240451073117498</v>
      </c>
      <c r="AX17" s="19">
        <v>8929</v>
      </c>
      <c r="AY17" s="19">
        <v>2945</v>
      </c>
      <c r="AZ17" s="53">
        <f t="shared" si="11"/>
        <v>14.427843803056026</v>
      </c>
      <c r="BA17" s="19">
        <v>4249</v>
      </c>
      <c r="BB17" s="19">
        <v>1989</v>
      </c>
      <c r="BC17" s="50">
        <f t="shared" si="12"/>
        <v>13.071895424836601</v>
      </c>
      <c r="BD17" s="19">
        <v>2600</v>
      </c>
      <c r="BE17" s="19">
        <v>2543</v>
      </c>
      <c r="BF17" s="50">
        <f t="shared" si="13"/>
        <v>16.071962249311834</v>
      </c>
      <c r="BG17" s="19">
        <v>4087.1</v>
      </c>
      <c r="BH17" s="19">
        <v>3836.2</v>
      </c>
      <c r="BI17" s="50">
        <v>18.937054681712876</v>
      </c>
      <c r="BJ17" s="19">
        <v>7264.632916998693</v>
      </c>
      <c r="BK17" s="19">
        <v>3676</v>
      </c>
      <c r="BL17" s="50">
        <v>18.910208968600436</v>
      </c>
      <c r="BM17" s="19">
        <v>6951.3928168575203</v>
      </c>
      <c r="BN17" s="19"/>
      <c r="BO17" s="50"/>
      <c r="BP17" s="19"/>
    </row>
    <row r="18" spans="1:68">
      <c r="A18" s="5">
        <v>9</v>
      </c>
      <c r="B18" s="9" t="s">
        <v>33</v>
      </c>
      <c r="C18" s="16">
        <v>188</v>
      </c>
      <c r="D18" s="20">
        <v>11.648936170212767</v>
      </c>
      <c r="E18" s="16">
        <v>219</v>
      </c>
      <c r="F18" s="41">
        <v>133</v>
      </c>
      <c r="G18" s="42">
        <v>12.105263157894736</v>
      </c>
      <c r="H18" s="16">
        <v>161</v>
      </c>
      <c r="I18" s="16">
        <v>170</v>
      </c>
      <c r="J18" s="58">
        <v>12.705882352941176</v>
      </c>
      <c r="K18" s="16">
        <v>216</v>
      </c>
      <c r="L18" s="16">
        <v>193</v>
      </c>
      <c r="M18" s="58">
        <v>13.005181347150259</v>
      </c>
      <c r="N18" s="16">
        <v>251</v>
      </c>
      <c r="O18" s="16">
        <v>107</v>
      </c>
      <c r="P18" s="20">
        <f>+Q18/O18*10</f>
        <v>13.271028037383177</v>
      </c>
      <c r="Q18" s="16">
        <v>142</v>
      </c>
      <c r="R18" s="16">
        <v>100</v>
      </c>
      <c r="S18" s="17">
        <f>+T18/R18*10</f>
        <v>13.4</v>
      </c>
      <c r="T18" s="16">
        <v>134</v>
      </c>
      <c r="U18" s="16">
        <v>45</v>
      </c>
      <c r="V18" s="20">
        <f>+W18/U18*10</f>
        <v>13.555555555555557</v>
      </c>
      <c r="W18" s="16">
        <v>61</v>
      </c>
      <c r="X18" s="19">
        <v>29</v>
      </c>
      <c r="Y18" s="53">
        <f>+Z18/X18*10</f>
        <v>13.793103448275863</v>
      </c>
      <c r="Z18" s="19">
        <v>40</v>
      </c>
      <c r="AA18" s="19">
        <v>15</v>
      </c>
      <c r="AB18" s="53">
        <f>+AC18/AA18*10</f>
        <v>14.666666666666666</v>
      </c>
      <c r="AC18" s="19">
        <v>22</v>
      </c>
      <c r="AD18" s="19">
        <v>9</v>
      </c>
      <c r="AE18" s="53">
        <f>AF18/AD18*10</f>
        <v>15.555555555555555</v>
      </c>
      <c r="AF18" s="19">
        <v>14</v>
      </c>
      <c r="AG18" s="19">
        <v>0</v>
      </c>
      <c r="AH18" s="53">
        <v>0</v>
      </c>
      <c r="AI18" s="19">
        <v>0</v>
      </c>
      <c r="AJ18" s="19">
        <v>0</v>
      </c>
      <c r="AK18" s="53">
        <v>0</v>
      </c>
      <c r="AL18" s="19">
        <v>0</v>
      </c>
      <c r="AM18" s="19">
        <v>0</v>
      </c>
      <c r="AN18" s="43">
        <v>0</v>
      </c>
      <c r="AO18" s="19">
        <v>0</v>
      </c>
      <c r="AP18" s="19">
        <v>0</v>
      </c>
      <c r="AQ18" s="43">
        <v>0</v>
      </c>
      <c r="AR18" s="19"/>
      <c r="AS18" s="19">
        <v>1</v>
      </c>
      <c r="AT18" s="53">
        <f>AU18/AS18*10</f>
        <v>16.77</v>
      </c>
      <c r="AU18" s="19">
        <v>1.677</v>
      </c>
      <c r="AV18" s="19">
        <v>0</v>
      </c>
      <c r="AW18" s="53" t="e">
        <f t="shared" si="10"/>
        <v>#DIV/0!</v>
      </c>
      <c r="AX18" s="19">
        <v>0</v>
      </c>
      <c r="AY18" s="19">
        <v>0</v>
      </c>
      <c r="AZ18" s="53">
        <v>0</v>
      </c>
      <c r="BA18" s="19">
        <v>0</v>
      </c>
      <c r="BB18" s="19">
        <v>0</v>
      </c>
      <c r="BC18" s="50">
        <v>0</v>
      </c>
      <c r="BD18" s="19">
        <v>0</v>
      </c>
      <c r="BE18" s="19">
        <v>0</v>
      </c>
      <c r="BF18" s="50">
        <v>0</v>
      </c>
      <c r="BG18" s="19">
        <v>0</v>
      </c>
      <c r="BH18" s="19">
        <v>0</v>
      </c>
      <c r="BI18" s="50">
        <v>0</v>
      </c>
      <c r="BJ18" s="19">
        <v>0</v>
      </c>
      <c r="BK18" s="19">
        <v>0</v>
      </c>
      <c r="BL18" s="50">
        <v>0</v>
      </c>
      <c r="BM18" s="19">
        <v>0</v>
      </c>
      <c r="BN18" s="19"/>
      <c r="BO18" s="50"/>
      <c r="BP18" s="19"/>
    </row>
    <row r="19" spans="1:68" ht="15.75" thickBot="1">
      <c r="A19" s="54">
        <v>10</v>
      </c>
      <c r="B19" s="21" t="s">
        <v>34</v>
      </c>
      <c r="C19" s="45"/>
      <c r="D19" s="46"/>
      <c r="E19" s="22"/>
      <c r="F19" s="45"/>
      <c r="G19" s="47"/>
      <c r="H19" s="22"/>
      <c r="I19" s="22">
        <v>855</v>
      </c>
      <c r="J19" s="60">
        <v>11.836257309941519</v>
      </c>
      <c r="K19" s="22">
        <v>1012</v>
      </c>
      <c r="L19" s="23">
        <v>1066</v>
      </c>
      <c r="M19" s="60">
        <v>11.876172607879925</v>
      </c>
      <c r="N19" s="23">
        <v>1266</v>
      </c>
      <c r="O19" s="23">
        <v>798</v>
      </c>
      <c r="P19" s="48">
        <f t="shared" si="0"/>
        <v>12.155388471177947</v>
      </c>
      <c r="Q19" s="23">
        <v>970</v>
      </c>
      <c r="R19" s="23">
        <v>790</v>
      </c>
      <c r="S19" s="48">
        <f t="shared" si="1"/>
        <v>12.658227848101266</v>
      </c>
      <c r="T19" s="23">
        <v>1000</v>
      </c>
      <c r="U19" s="23">
        <v>874</v>
      </c>
      <c r="V19" s="48">
        <f t="shared" si="2"/>
        <v>12.826086956521738</v>
      </c>
      <c r="W19" s="23">
        <v>1121</v>
      </c>
      <c r="X19" s="24">
        <v>774</v>
      </c>
      <c r="Y19" s="55">
        <f t="shared" si="3"/>
        <v>12.170542635658915</v>
      </c>
      <c r="Z19" s="24">
        <v>942</v>
      </c>
      <c r="AA19" s="24">
        <v>836</v>
      </c>
      <c r="AB19" s="55">
        <f t="shared" si="4"/>
        <v>12.942583732057415</v>
      </c>
      <c r="AC19" s="24">
        <v>1082</v>
      </c>
      <c r="AD19" s="24">
        <v>416</v>
      </c>
      <c r="AE19" s="55">
        <f t="shared" si="5"/>
        <v>13.485576923076923</v>
      </c>
      <c r="AF19" s="24">
        <v>561</v>
      </c>
      <c r="AG19" s="24">
        <v>449</v>
      </c>
      <c r="AH19" s="55">
        <f t="shared" si="6"/>
        <v>13.54120267260579</v>
      </c>
      <c r="AI19" s="24">
        <v>608</v>
      </c>
      <c r="AJ19" s="24">
        <v>217</v>
      </c>
      <c r="AK19" s="55">
        <f t="shared" si="7"/>
        <v>13.917050691244238</v>
      </c>
      <c r="AL19" s="24">
        <v>302</v>
      </c>
      <c r="AM19" s="24">
        <v>204</v>
      </c>
      <c r="AN19" s="61">
        <f t="shared" si="8"/>
        <v>10.392156862745098</v>
      </c>
      <c r="AO19" s="24">
        <v>212</v>
      </c>
      <c r="AP19" s="24">
        <v>245</v>
      </c>
      <c r="AQ19" s="61">
        <f t="shared" si="9"/>
        <v>11.959183673469386</v>
      </c>
      <c r="AR19" s="24">
        <v>293</v>
      </c>
      <c r="AS19" s="24">
        <v>211</v>
      </c>
      <c r="AT19" s="55">
        <f t="shared" si="14"/>
        <v>13.417061611374407</v>
      </c>
      <c r="AU19" s="24">
        <v>283.10000000000002</v>
      </c>
      <c r="AV19" s="24">
        <v>311</v>
      </c>
      <c r="AW19" s="55">
        <f t="shared" si="10"/>
        <v>11.768488745980708</v>
      </c>
      <c r="AX19" s="24">
        <v>366</v>
      </c>
      <c r="AY19" s="24">
        <v>294</v>
      </c>
      <c r="AZ19" s="55">
        <f t="shared" si="11"/>
        <v>11.394557823129253</v>
      </c>
      <c r="BA19" s="24">
        <v>335</v>
      </c>
      <c r="BB19" s="24">
        <v>181</v>
      </c>
      <c r="BC19" s="56">
        <f t="shared" si="12"/>
        <v>13.922651933701658</v>
      </c>
      <c r="BD19" s="24">
        <v>252</v>
      </c>
      <c r="BE19" s="24">
        <v>193</v>
      </c>
      <c r="BF19" s="50">
        <f t="shared" si="13"/>
        <v>14.507772020725389</v>
      </c>
      <c r="BG19" s="24">
        <v>280</v>
      </c>
      <c r="BH19" s="24">
        <v>268.89999999999998</v>
      </c>
      <c r="BI19" s="50">
        <v>14.768000505931544</v>
      </c>
      <c r="BJ19" s="24">
        <v>397.11153360449919</v>
      </c>
      <c r="BK19" s="24">
        <v>178.09999999999997</v>
      </c>
      <c r="BL19" s="50">
        <v>14.412000212473988</v>
      </c>
      <c r="BM19" s="24">
        <v>256.67772378416169</v>
      </c>
      <c r="BN19" s="24"/>
      <c r="BO19" s="50"/>
      <c r="BP19" s="24"/>
    </row>
    <row r="20" spans="1:68" ht="15.75" thickTop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3"/>
      <c r="R20" s="33"/>
      <c r="S20" s="9"/>
      <c r="T20" s="33"/>
      <c r="U20" s="33"/>
      <c r="V20" s="9"/>
      <c r="W20" s="33"/>
      <c r="X20" s="34"/>
      <c r="Y20" s="15"/>
      <c r="Z20" s="34"/>
      <c r="AA20" s="34"/>
      <c r="AB20" s="15"/>
      <c r="AC20" s="34"/>
      <c r="AD20" s="34"/>
      <c r="AE20" s="15"/>
      <c r="AF20" s="34"/>
      <c r="AG20" s="34"/>
      <c r="AH20" s="15"/>
      <c r="AI20" s="34"/>
      <c r="AJ20" s="34"/>
      <c r="AK20" s="15"/>
      <c r="AL20" s="34"/>
      <c r="AM20" s="34"/>
      <c r="AN20" s="15"/>
      <c r="AO20" s="34"/>
      <c r="AP20" s="34"/>
      <c r="AQ20" s="15"/>
      <c r="AR20" s="34"/>
      <c r="AS20" s="34"/>
      <c r="AT20" s="15"/>
      <c r="AU20" s="34"/>
      <c r="AV20" s="34" t="s">
        <v>44</v>
      </c>
      <c r="AW20" s="15"/>
      <c r="AX20" s="34"/>
      <c r="AY20" s="34"/>
      <c r="AZ20" s="15"/>
      <c r="BA20" s="34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.75">
      <c r="A21" s="5"/>
      <c r="B21" s="6" t="s">
        <v>35</v>
      </c>
      <c r="C21" s="25">
        <v>27350</v>
      </c>
      <c r="D21" s="26">
        <v>11.186471663619743</v>
      </c>
      <c r="E21" s="25">
        <v>30595</v>
      </c>
      <c r="F21" s="25">
        <v>28175</v>
      </c>
      <c r="G21" s="26">
        <v>11.437444543034605</v>
      </c>
      <c r="H21" s="25">
        <v>32225</v>
      </c>
      <c r="I21" s="25">
        <v>34039</v>
      </c>
      <c r="J21" s="26">
        <v>11.89488527865096</v>
      </c>
      <c r="K21" s="27">
        <v>40489</v>
      </c>
      <c r="L21" s="25">
        <v>41020</v>
      </c>
      <c r="M21" s="26">
        <v>12.000731350560702</v>
      </c>
      <c r="N21" s="27">
        <v>49227</v>
      </c>
      <c r="O21" s="25">
        <f>SUM(O10:O20)</f>
        <v>35214</v>
      </c>
      <c r="P21" s="26">
        <f>+Q21/O21*10</f>
        <v>12.324075651729425</v>
      </c>
      <c r="Q21" s="27">
        <f>SUM(Q10:Q20)</f>
        <v>43398</v>
      </c>
      <c r="R21" s="25">
        <f>SUM(R10:R20)</f>
        <v>34860</v>
      </c>
      <c r="S21" s="26">
        <f>+T21/R21*10</f>
        <v>12.609294320137694</v>
      </c>
      <c r="T21" s="25">
        <f>SUM(T10:T20)</f>
        <v>43956</v>
      </c>
      <c r="U21" s="25">
        <f>SUM(U10:U19)</f>
        <v>25488</v>
      </c>
      <c r="V21" s="26">
        <f>+W21/U21*10</f>
        <v>12.913135593220339</v>
      </c>
      <c r="W21" s="25">
        <f>SUM(W10:W19)</f>
        <v>32913</v>
      </c>
      <c r="X21" s="27">
        <f>SUM(X10:X19)</f>
        <v>25541</v>
      </c>
      <c r="Y21" s="43">
        <f>+Z21/X21*10</f>
        <v>12.665126659097139</v>
      </c>
      <c r="Z21" s="27">
        <f>SUM(Z10:Z19)</f>
        <v>32348</v>
      </c>
      <c r="AA21" s="27">
        <f>SUM(AA10:AA19)</f>
        <v>28750</v>
      </c>
      <c r="AB21" s="43">
        <f>+AC21/AA21*10</f>
        <v>13.431652173913044</v>
      </c>
      <c r="AC21" s="27">
        <f>SUM(AC10:AC19)</f>
        <v>38616</v>
      </c>
      <c r="AD21" s="27">
        <f>SUM(AD10:AD19)</f>
        <v>25044</v>
      </c>
      <c r="AE21" s="43">
        <f>+AF21/AD21*10</f>
        <v>13.442740776233828</v>
      </c>
      <c r="AF21" s="27">
        <f>SUM(AF10:AF19)</f>
        <v>33666</v>
      </c>
      <c r="AG21" s="27">
        <v>26860</v>
      </c>
      <c r="AH21" s="43">
        <f>+AI21/AG21*10</f>
        <v>13.898361876396129</v>
      </c>
      <c r="AI21" s="27">
        <v>37331</v>
      </c>
      <c r="AJ21" s="27">
        <f>SUM(AJ10:AJ19)</f>
        <v>25508</v>
      </c>
      <c r="AK21" s="43">
        <f>+AL21/AJ21*10</f>
        <v>15.246197271444252</v>
      </c>
      <c r="AL21" s="27">
        <f>SUM(AL10:AL19)</f>
        <v>38890</v>
      </c>
      <c r="AM21" s="27">
        <f>SUM(AM10:AM19)</f>
        <v>30772</v>
      </c>
      <c r="AN21" s="43">
        <f>+AO21/AM21*10</f>
        <v>13.612829845313923</v>
      </c>
      <c r="AO21" s="27">
        <f>SUM(AO10:AO19)</f>
        <v>41889.4</v>
      </c>
      <c r="AP21" s="27">
        <f>SUM(AP10:AP19)</f>
        <v>26458</v>
      </c>
      <c r="AQ21" s="43">
        <f>+AR21/AP21*10</f>
        <v>12.957744349535112</v>
      </c>
      <c r="AR21" s="27">
        <f>SUM(AR10:AR19)</f>
        <v>34283.599999999999</v>
      </c>
      <c r="AS21" s="27">
        <f>SUM(AS10:AS19)</f>
        <v>20249</v>
      </c>
      <c r="AT21" s="43">
        <f>+AU21/AS21*10</f>
        <v>15.379513556224998</v>
      </c>
      <c r="AU21" s="27">
        <f>SUM(AU10:AU19)</f>
        <v>31141.976999999999</v>
      </c>
      <c r="AV21" s="49">
        <f>SUM(AV10:AV19)</f>
        <v>23537.85</v>
      </c>
      <c r="AW21" s="50">
        <f>+AX21/AV21*10</f>
        <v>14.337928060549288</v>
      </c>
      <c r="AX21" s="49">
        <f>SUM(AX10:AX19)</f>
        <v>33748.400000000001</v>
      </c>
      <c r="AY21" s="49">
        <f>SUM(AY10:AY19)</f>
        <v>24403</v>
      </c>
      <c r="AZ21" s="50">
        <f>+BA21/AY21*10</f>
        <v>14.066303323361883</v>
      </c>
      <c r="BA21" s="49">
        <f>SUM(BA10:BA19)</f>
        <v>34326</v>
      </c>
      <c r="BB21" s="49">
        <f>SUM(BB10:BB19)</f>
        <v>19057</v>
      </c>
      <c r="BC21" s="50">
        <f>+BD21/BB21*10</f>
        <v>13.175735950044603</v>
      </c>
      <c r="BD21" s="49">
        <f>SUM(BD10:BD19)</f>
        <v>25109</v>
      </c>
      <c r="BE21" s="49">
        <f>SUM(BE10:BE19)</f>
        <v>18057</v>
      </c>
      <c r="BF21" s="50">
        <f>+BG21/BE21*10</f>
        <v>15.136235255025753</v>
      </c>
      <c r="BG21" s="49">
        <f>SUM(BG10:BG19)</f>
        <v>27331.5</v>
      </c>
      <c r="BH21" s="49">
        <f>SUM(BH10:BH19)</f>
        <v>19356.000000000004</v>
      </c>
      <c r="BI21" s="50">
        <f>+BJ21/BH21*10</f>
        <v>17.364813923985384</v>
      </c>
      <c r="BJ21" s="49">
        <f>SUM(BJ10:BJ19)</f>
        <v>33611.333831266114</v>
      </c>
      <c r="BK21" s="49">
        <f>SUM(BK10:BK19)</f>
        <v>22623.399999999998</v>
      </c>
      <c r="BL21" s="50">
        <f>+BM21/BK21*10</f>
        <v>16.513721745651949</v>
      </c>
      <c r="BM21" s="49">
        <f>SUM(BM10:BM19)</f>
        <v>37359.653254058227</v>
      </c>
      <c r="BN21" s="49" t="s">
        <v>49</v>
      </c>
      <c r="BO21" s="50" t="s">
        <v>50</v>
      </c>
      <c r="BP21" s="71" t="s">
        <v>51</v>
      </c>
    </row>
    <row r="22" spans="1:68">
      <c r="A22" s="11"/>
      <c r="B22" s="12"/>
      <c r="C22" s="51">
        <f>SUM(C10:C19)-C21</f>
        <v>0</v>
      </c>
      <c r="D22" s="62">
        <f>SUM(E10:E19)/SUM(C10:C19)*10-D21</f>
        <v>0</v>
      </c>
      <c r="E22" s="51">
        <f>SUM(E10:E19)-E21</f>
        <v>0</v>
      </c>
      <c r="F22" s="51">
        <f t="shared" ref="F22" si="15">SUM(F10:F19)-F21</f>
        <v>0</v>
      </c>
      <c r="G22" s="62">
        <f t="shared" ref="G22" si="16">SUM(H10:H19)/SUM(F10:F19)*10-G21</f>
        <v>0</v>
      </c>
      <c r="H22" s="51">
        <f t="shared" ref="H22:I22" si="17">SUM(H10:H19)-H21</f>
        <v>0</v>
      </c>
      <c r="I22" s="51">
        <f t="shared" si="17"/>
        <v>0</v>
      </c>
      <c r="J22" s="62">
        <f t="shared" ref="J22" si="18">SUM(K10:K19)/SUM(I10:I19)*10-J21</f>
        <v>0</v>
      </c>
      <c r="K22" s="51">
        <f t="shared" ref="K22:L22" si="19">SUM(K10:K19)-K21</f>
        <v>0</v>
      </c>
      <c r="L22" s="51">
        <f t="shared" si="19"/>
        <v>0</v>
      </c>
      <c r="M22" s="62">
        <f t="shared" ref="M22" si="20">SUM(N10:N19)/SUM(L10:L19)*10-M21</f>
        <v>0</v>
      </c>
      <c r="N22" s="51">
        <f t="shared" ref="N22:O22" si="21">SUM(N10:N19)-N21</f>
        <v>0</v>
      </c>
      <c r="O22" s="51">
        <f t="shared" si="21"/>
        <v>0</v>
      </c>
      <c r="P22" s="62">
        <f t="shared" ref="P22" si="22">SUM(Q10:Q19)/SUM(O10:O19)*10-P21</f>
        <v>0</v>
      </c>
      <c r="Q22" s="51">
        <f t="shared" ref="Q22:R22" si="23">SUM(Q10:Q19)-Q21</f>
        <v>0</v>
      </c>
      <c r="R22" s="51">
        <f t="shared" si="23"/>
        <v>0</v>
      </c>
      <c r="S22" s="62">
        <f t="shared" ref="S22" si="24">SUM(T10:T19)/SUM(R10:R19)*10-S21</f>
        <v>0</v>
      </c>
      <c r="T22" s="51">
        <f t="shared" ref="T22:U22" si="25">SUM(T10:T19)-T21</f>
        <v>0</v>
      </c>
      <c r="U22" s="51">
        <f t="shared" si="25"/>
        <v>0</v>
      </c>
      <c r="V22" s="62">
        <f t="shared" ref="V22" si="26">SUM(W10:W19)/SUM(U10:U19)*10-V21</f>
        <v>0</v>
      </c>
      <c r="W22" s="51">
        <f t="shared" ref="W22:X22" si="27">SUM(W10:W19)-W21</f>
        <v>0</v>
      </c>
      <c r="X22" s="51">
        <f t="shared" si="27"/>
        <v>0</v>
      </c>
      <c r="Y22" s="62">
        <f t="shared" ref="Y22" si="28">SUM(Z10:Z19)/SUM(X10:X19)*10-Y21</f>
        <v>0</v>
      </c>
      <c r="Z22" s="51">
        <f t="shared" ref="Z22:AA22" si="29">SUM(Z10:Z19)-Z21</f>
        <v>0</v>
      </c>
      <c r="AA22" s="51">
        <f t="shared" si="29"/>
        <v>0</v>
      </c>
      <c r="AB22" s="62">
        <f t="shared" ref="AB22" si="30">SUM(AC10:AC19)/SUM(AA10:AA19)*10-AB21</f>
        <v>0</v>
      </c>
      <c r="AC22" s="51">
        <f t="shared" ref="AC22:AD22" si="31">SUM(AC10:AC19)-AC21</f>
        <v>0</v>
      </c>
      <c r="AD22" s="51">
        <f t="shared" si="31"/>
        <v>0</v>
      </c>
      <c r="AE22" s="62">
        <f t="shared" ref="AE22" si="32">SUM(AF10:AF19)/SUM(AD10:AD19)*10-AE21</f>
        <v>0</v>
      </c>
      <c r="AF22" s="51">
        <f t="shared" ref="AF22:AG22" si="33">SUM(AF10:AF19)-AF21</f>
        <v>0</v>
      </c>
      <c r="AG22" s="51">
        <f t="shared" si="33"/>
        <v>-541</v>
      </c>
      <c r="AH22" s="62">
        <f t="shared" ref="AH22" si="34">SUM(AI10:AI19)/SUM(AG10:AG19)*10-AH21</f>
        <v>0.52619832725902604</v>
      </c>
      <c r="AI22" s="51">
        <f t="shared" ref="AI22:AJ22" si="35">SUM(AI10:AI19)-AI21</f>
        <v>633</v>
      </c>
      <c r="AJ22" s="51">
        <f t="shared" si="35"/>
        <v>0</v>
      </c>
      <c r="AK22" s="62">
        <f t="shared" ref="AK22" si="36">SUM(AL10:AL19)/SUM(AJ10:AJ19)*10-AK21</f>
        <v>0</v>
      </c>
      <c r="AL22" s="51">
        <f t="shared" ref="AL22:AM22" si="37">SUM(AL10:AL19)-AL21</f>
        <v>0</v>
      </c>
      <c r="AM22" s="51">
        <f t="shared" si="37"/>
        <v>0</v>
      </c>
      <c r="AN22" s="62">
        <f t="shared" ref="AN22" si="38">SUM(AO10:AO19)/SUM(AM10:AM19)*10-AN21</f>
        <v>0</v>
      </c>
      <c r="AO22" s="51">
        <f t="shared" ref="AO22:AP22" si="39">SUM(AO10:AO19)-AO21</f>
        <v>0</v>
      </c>
      <c r="AP22" s="51">
        <f t="shared" si="39"/>
        <v>0</v>
      </c>
      <c r="AQ22" s="62">
        <f t="shared" ref="AQ22" si="40">SUM(AR10:AR19)/SUM(AP10:AP19)*10-AQ21</f>
        <v>0</v>
      </c>
      <c r="AR22" s="51">
        <f t="shared" ref="AR22" si="41">SUM(AR10:AR19)-AR21</f>
        <v>0</v>
      </c>
      <c r="AS22" s="51">
        <f t="shared" ref="AS22" si="42">SUM(AS10:AS19)-AS21</f>
        <v>0</v>
      </c>
      <c r="AT22" s="62">
        <f t="shared" ref="AT22" si="43">SUM(AU10:AU19)/SUM(AS10:AS19)*10-AT21</f>
        <v>0</v>
      </c>
      <c r="AU22" s="51">
        <f t="shared" ref="AU22:AV22" si="44">SUM(AU10:AU19)-AU21</f>
        <v>0</v>
      </c>
      <c r="AV22" s="51">
        <f t="shared" si="44"/>
        <v>0</v>
      </c>
      <c r="AW22" s="62">
        <f t="shared" ref="AW22" si="45">SUM(AX10:AX19)/SUM(AV10:AV19)*10-AW21</f>
        <v>0</v>
      </c>
      <c r="AX22" s="51">
        <f t="shared" ref="AX22:AY22" si="46">SUM(AX10:AX19)-AX21</f>
        <v>0</v>
      </c>
      <c r="AY22" s="51">
        <f t="shared" si="46"/>
        <v>0</v>
      </c>
      <c r="AZ22" s="62">
        <f t="shared" ref="AZ22" si="47">SUM(BA10:BA19)/SUM(AY10:AY19)*10-AZ21</f>
        <v>0</v>
      </c>
      <c r="BA22" s="51">
        <f t="shared" ref="BA22:BB22" si="48">SUM(BA10:BA19)-BA21</f>
        <v>0</v>
      </c>
      <c r="BB22" s="51">
        <f t="shared" si="48"/>
        <v>0</v>
      </c>
      <c r="BC22" s="62">
        <f t="shared" ref="BC22" si="49">SUM(BD10:BD19)/SUM(BB10:BB19)*10-BC21</f>
        <v>0</v>
      </c>
      <c r="BD22" s="51">
        <f t="shared" ref="BD22" si="50">SUM(BD10:BD19)-BD21</f>
        <v>0</v>
      </c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</row>
    <row r="24" spans="1:68">
      <c r="A24" t="s">
        <v>36</v>
      </c>
      <c r="K24" s="28"/>
      <c r="L24" s="63">
        <f>SUM(L10:L19)</f>
        <v>41020</v>
      </c>
      <c r="M24" s="30"/>
      <c r="N24" s="63">
        <f>SUM(N10:N19)</f>
        <v>49227</v>
      </c>
      <c r="AF24" s="36">
        <f>AF21/Z21%</f>
        <v>104.07444045999752</v>
      </c>
      <c r="AG24" s="36"/>
      <c r="AH24" s="36"/>
      <c r="AI24" s="36"/>
      <c r="AJ24" s="36"/>
      <c r="AK24" s="36"/>
      <c r="AL24" s="36"/>
      <c r="AM24" s="35"/>
      <c r="AN24" s="36"/>
      <c r="AO24" s="36"/>
      <c r="AR24" s="36"/>
    </row>
    <row r="25" spans="1:68">
      <c r="A25" s="2"/>
      <c r="B25" t="s">
        <v>53</v>
      </c>
      <c r="AA25" s="31"/>
      <c r="AB25" s="31"/>
      <c r="AC25" s="31"/>
      <c r="AI25" s="31"/>
    </row>
    <row r="26" spans="1:68">
      <c r="A26" s="32" t="s">
        <v>37</v>
      </c>
      <c r="B26" s="29" t="s">
        <v>52</v>
      </c>
      <c r="BB26" s="31"/>
      <c r="BD26" s="31"/>
    </row>
    <row r="27" spans="1:68">
      <c r="B27" s="57"/>
    </row>
    <row r="30" spans="1:68">
      <c r="Q30" s="57"/>
    </row>
    <row r="31" spans="1:68">
      <c r="Q31" s="57"/>
    </row>
    <row r="32" spans="1:68">
      <c r="Q32" s="57"/>
    </row>
    <row r="33" spans="1:17">
      <c r="Q33" s="57"/>
    </row>
    <row r="34" spans="1:17">
      <c r="Q34" s="57"/>
    </row>
    <row r="38" spans="1:17">
      <c r="A38" s="52"/>
    </row>
  </sheetData>
  <mergeCells count="23">
    <mergeCell ref="A1:AR1"/>
    <mergeCell ref="BB5:BD5"/>
    <mergeCell ref="AM5:AO5"/>
    <mergeCell ref="AP5:AR5"/>
    <mergeCell ref="AS5:AU5"/>
    <mergeCell ref="AV5:AX5"/>
    <mergeCell ref="AY5:BA5"/>
    <mergeCell ref="AJ5:AL5"/>
    <mergeCell ref="C5:E5"/>
    <mergeCell ref="F5:H5"/>
    <mergeCell ref="I5:K5"/>
    <mergeCell ref="L5:N5"/>
    <mergeCell ref="O5:Q5"/>
    <mergeCell ref="R5:T5"/>
    <mergeCell ref="BE5:BG5"/>
    <mergeCell ref="BN5:BP5"/>
    <mergeCell ref="U5:W5"/>
    <mergeCell ref="X5:Z5"/>
    <mergeCell ref="AA5:AC5"/>
    <mergeCell ref="AD5:AF5"/>
    <mergeCell ref="AG5:AI5"/>
    <mergeCell ref="BK5:BM5"/>
    <mergeCell ref="BH5:B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2023-09-13T00:43:55Z</dcterms:modified>
</cp:coreProperties>
</file>